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8135" windowHeight="10770" tabRatio="724" activeTab="3"/>
  </bookViews>
  <sheets>
    <sheet name="титул" sheetId="7" r:id="rId1"/>
    <sheet name="График УП" sheetId="1" r:id="rId2"/>
    <sheet name="Сводные данные по бюджету" sheetId="2" r:id="rId3"/>
    <sheet name="План учебного процесса" sheetId="3" r:id="rId4"/>
    <sheet name="практика" sheetId="4" r:id="rId5"/>
    <sheet name="Кабинеты" sheetId="5" r:id="rId6"/>
    <sheet name="Пояснения к плану" sheetId="6" r:id="rId7"/>
  </sheets>
  <definedNames>
    <definedName name="Z_B18BEFB4_A86C_40C3_80CB_F08CED441C6D_.wvu.Cols" localSheetId="1" hidden="1">'График УП'!$BB:$BB</definedName>
    <definedName name="Z_B5E183F6_B6D2_4150_9405_E2F4F509F131_.wvu.Cols" localSheetId="1" hidden="1">'График УП'!$BB:$BB</definedName>
    <definedName name="Z_FC501F04_D46E_4CDF_9010_91E83187ABE6_.wvu.Cols" localSheetId="1" hidden="1">'График УП'!$BB:$BB</definedName>
  </definedNames>
  <calcPr calcId="125725" refMode="R1C1"/>
  <customWorkbookViews>
    <customWorkbookView name="Navi - Личное представление" guid="{B18BEFB4-A86C-40C3-80CB-F08CED441C6D}" mergeInterval="0" personalView="1" maximized="1" xWindow="1" yWindow="1" windowWidth="1280" windowHeight="803" activeSheetId="5"/>
    <customWorkbookView name="Admin - Личное представление" guid="{FC501F04-D46E-4CDF-9010-91E83187ABE6}" mergeInterval="0" personalView="1" maximized="1" xWindow="1" yWindow="1" windowWidth="1276" windowHeight="806" activeSheetId="5"/>
    <customWorkbookView name="inna fisenko - Личное представление" guid="{B5E183F6-B6D2-4150-9405-E2F4F509F131}" mergeInterval="0" personalView="1" maximized="1" xWindow="1" yWindow="1" windowWidth="1036" windowHeight="794" activeSheetId="3"/>
  </customWorkbookViews>
</workbook>
</file>

<file path=xl/calcChain.xml><?xml version="1.0" encoding="utf-8"?>
<calcChain xmlns="http://schemas.openxmlformats.org/spreadsheetml/2006/main">
  <c r="F70" i="3"/>
  <c r="D70" s="1"/>
  <c r="D54"/>
  <c r="D53"/>
  <c r="D50"/>
  <c r="D49"/>
  <c r="F46"/>
  <c r="N61"/>
  <c r="I13"/>
  <c r="F57"/>
  <c r="D57" s="1"/>
  <c r="L45" l="1"/>
  <c r="L61"/>
  <c r="F31"/>
  <c r="L14" l="1"/>
  <c r="L31"/>
  <c r="F32"/>
  <c r="F24"/>
  <c r="D24" s="1"/>
  <c r="F51"/>
  <c r="F48"/>
  <c r="F47"/>
  <c r="D47" s="1"/>
  <c r="F35"/>
  <c r="F55" l="1"/>
  <c r="F45" s="1"/>
  <c r="F59"/>
  <c r="Q67"/>
  <c r="Q73"/>
  <c r="Q77"/>
  <c r="P77"/>
  <c r="M67"/>
  <c r="M82"/>
  <c r="L82"/>
  <c r="F72"/>
  <c r="D65"/>
  <c r="F84"/>
  <c r="F82" s="1"/>
  <c r="F81"/>
  <c r="D81" s="1"/>
  <c r="F80"/>
  <c r="F78"/>
  <c r="F76"/>
  <c r="F75"/>
  <c r="F74"/>
  <c r="F71"/>
  <c r="F67" s="1"/>
  <c r="F66"/>
  <c r="M61"/>
  <c r="Q82"/>
  <c r="P73"/>
  <c r="O77"/>
  <c r="O73"/>
  <c r="O67"/>
  <c r="N77"/>
  <c r="L13"/>
  <c r="Q45"/>
  <c r="P45"/>
  <c r="P67"/>
  <c r="N45"/>
  <c r="N67"/>
  <c r="O45"/>
  <c r="O61"/>
  <c r="M45"/>
  <c r="P82"/>
  <c r="N82"/>
  <c r="N73"/>
  <c r="D36"/>
  <c r="E45"/>
  <c r="D59"/>
  <c r="H67"/>
  <c r="G67"/>
  <c r="E67"/>
  <c r="H61"/>
  <c r="G61"/>
  <c r="E61"/>
  <c r="I45"/>
  <c r="H45"/>
  <c r="H35"/>
  <c r="G35"/>
  <c r="E35"/>
  <c r="F77" l="1"/>
  <c r="D55"/>
  <c r="D66"/>
  <c r="F61"/>
  <c r="F73"/>
  <c r="Q60"/>
  <c r="H77"/>
  <c r="H82"/>
  <c r="D32"/>
  <c r="D31" s="1"/>
  <c r="H41"/>
  <c r="D72"/>
  <c r="D71"/>
  <c r="H73"/>
  <c r="G73"/>
  <c r="D83"/>
  <c r="D82" s="1"/>
  <c r="I73"/>
  <c r="F60" l="1"/>
  <c r="F44" s="1"/>
  <c r="H60"/>
  <c r="D84"/>
  <c r="D80"/>
  <c r="D79"/>
  <c r="D78"/>
  <c r="D76"/>
  <c r="D75"/>
  <c r="D74"/>
  <c r="I67"/>
  <c r="I60" s="1"/>
  <c r="D69"/>
  <c r="D68"/>
  <c r="D64"/>
  <c r="D63"/>
  <c r="D62"/>
  <c r="G45"/>
  <c r="D52"/>
  <c r="D48"/>
  <c r="D46"/>
  <c r="D39"/>
  <c r="D38"/>
  <c r="H31"/>
  <c r="H26"/>
  <c r="G26"/>
  <c r="G14" s="1"/>
  <c r="E26"/>
  <c r="E14" s="1"/>
  <c r="F30"/>
  <c r="O60"/>
  <c r="G82"/>
  <c r="E82"/>
  <c r="G77"/>
  <c r="G60" s="1"/>
  <c r="E77"/>
  <c r="D77" l="1"/>
  <c r="D61"/>
  <c r="D73"/>
  <c r="D45"/>
  <c r="D67"/>
  <c r="D35"/>
  <c r="O35"/>
  <c r="N35"/>
  <c r="M35"/>
  <c r="L35"/>
  <c r="M14"/>
  <c r="M13" s="1"/>
  <c r="K26"/>
  <c r="K14"/>
  <c r="J26"/>
  <c r="J14"/>
  <c r="F25"/>
  <c r="P61"/>
  <c r="P60" s="1"/>
  <c r="L60"/>
  <c r="D60" l="1"/>
  <c r="K13"/>
  <c r="E41"/>
  <c r="I41"/>
  <c r="G41"/>
  <c r="Q41"/>
  <c r="P41"/>
  <c r="O41"/>
  <c r="N41"/>
  <c r="M41"/>
  <c r="L41"/>
  <c r="K41"/>
  <c r="J41"/>
  <c r="D41"/>
  <c r="Q35"/>
  <c r="P35"/>
  <c r="F21" l="1"/>
  <c r="F20"/>
  <c r="F17"/>
  <c r="F18"/>
  <c r="F16"/>
  <c r="F15"/>
  <c r="F41" l="1"/>
  <c r="F34" s="1"/>
  <c r="F19"/>
  <c r="F23"/>
  <c r="F22"/>
  <c r="F27"/>
  <c r="F28"/>
  <c r="F29"/>
  <c r="E73"/>
  <c r="E60" s="1"/>
  <c r="M60"/>
  <c r="H14"/>
  <c r="F14" l="1"/>
  <c r="F13" s="1"/>
  <c r="F86" s="1"/>
  <c r="F26"/>
  <c r="O44"/>
  <c r="O34" s="1"/>
  <c r="E13"/>
  <c r="Q44"/>
  <c r="Q34" s="1"/>
  <c r="D44"/>
  <c r="D34" s="1"/>
  <c r="P44"/>
  <c r="P34" s="1"/>
  <c r="P86" s="1"/>
  <c r="G44"/>
  <c r="G34" s="1"/>
  <c r="E44"/>
  <c r="E34" s="1"/>
  <c r="G13"/>
  <c r="J13"/>
  <c r="H13"/>
  <c r="A38" i="5"/>
  <c r="A34"/>
  <c r="A35" s="1"/>
  <c r="A2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D27" i="3"/>
  <c r="D26" s="1"/>
  <c r="D21"/>
  <c r="D14" l="1"/>
  <c r="Q86"/>
  <c r="E86"/>
  <c r="J86"/>
  <c r="O86"/>
  <c r="G86"/>
  <c r="K86"/>
  <c r="D13" l="1"/>
  <c r="D86" s="1"/>
  <c r="M44"/>
  <c r="M34" s="1"/>
  <c r="L44"/>
  <c r="L34" s="1"/>
  <c r="L86" l="1"/>
  <c r="M86"/>
  <c r="I44"/>
  <c r="I34" s="1"/>
  <c r="I86" l="1"/>
  <c r="H44"/>
  <c r="H34" s="1"/>
  <c r="H86" s="1"/>
  <c r="N60"/>
  <c r="N44" s="1"/>
  <c r="N34" s="1"/>
  <c r="N86" s="1"/>
</calcChain>
</file>

<file path=xl/sharedStrings.xml><?xml version="1.0" encoding="utf-8"?>
<sst xmlns="http://schemas.openxmlformats.org/spreadsheetml/2006/main" count="515" uniqueCount="367">
  <si>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</si>
  <si>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</si>
  <si>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</si>
  <si>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</si>
  <si>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</si>
  <si>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</si>
  <si>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</si>
  <si>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</si>
  <si>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</si>
  <si>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</si>
  <si>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</si>
  <si>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</si>
  <si>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</si>
  <si>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</si>
  <si>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</si>
  <si>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К</t>
  </si>
  <si>
    <t>А</t>
  </si>
  <si>
    <t>II</t>
  </si>
  <si>
    <t>У</t>
  </si>
  <si>
    <t>III</t>
  </si>
  <si>
    <t>П</t>
  </si>
  <si>
    <t>IV</t>
  </si>
  <si>
    <t>Д</t>
  </si>
  <si>
    <t>И</t>
  </si>
  <si>
    <t>Обозначения:</t>
  </si>
  <si>
    <t>Учебная практика</t>
  </si>
  <si>
    <t>Каникулы</t>
  </si>
  <si>
    <t>Итоговая государственная аттестация</t>
  </si>
  <si>
    <t>Промежуточная аттестация</t>
  </si>
  <si>
    <t>Производственная практика</t>
  </si>
  <si>
    <t>Преддипломная  практика</t>
  </si>
  <si>
    <t>Всего</t>
  </si>
  <si>
    <t>«Ставропольский государственный политехнический колледж»</t>
  </si>
  <si>
    <t>Квалификация: техник</t>
  </si>
  <si>
    <t>УТВЕРЖДАЮ</t>
  </si>
  <si>
    <t>Директор ГОУ СПО СГПК</t>
  </si>
  <si>
    <t>_____________В.П.ХОРИН</t>
  </si>
  <si>
    <t>"___"______________2011г.</t>
  </si>
  <si>
    <t>Учебная</t>
  </si>
  <si>
    <t>Производственная (по профилю специальности)</t>
  </si>
  <si>
    <t>3.План учебного процесса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</si>
  <si>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</si>
  <si>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</si>
  <si>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</si>
  <si>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обучающихся,  (час.)</t>
  </si>
  <si>
    <t>Распределение обязательной нагрузки по курсам и семестрам  (час. в семестр)</t>
  </si>
  <si>
    <t xml:space="preserve">самостоятельная   работа                          </t>
  </si>
  <si>
    <t>Обязательная аудиторная</t>
  </si>
  <si>
    <t>1 курс</t>
  </si>
  <si>
    <t>2 курс</t>
  </si>
  <si>
    <t>3  курс</t>
  </si>
  <si>
    <t>4 курс</t>
  </si>
  <si>
    <t>всего занятий</t>
  </si>
  <si>
    <t>в т. ч.</t>
  </si>
  <si>
    <t>сем</t>
  </si>
  <si>
    <t>нед</t>
  </si>
  <si>
    <t>О.00</t>
  </si>
  <si>
    <t>История</t>
  </si>
  <si>
    <t>Физическая культура</t>
  </si>
  <si>
    <t>Математика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</si>
  <si>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</si>
  <si>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</si>
  <si>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</si>
  <si>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</si>
  <si>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</si>
  <si>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</si>
  <si>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</si>
  <si>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</si>
  <si>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ДЗ</t>
  </si>
  <si>
    <t>ЕН.00</t>
  </si>
  <si>
    <t>Математический и общий естественнонаучный цикл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</si>
  <si>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</si>
  <si>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</si>
  <si>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</si>
  <si>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</si>
  <si>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</si>
  <si>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ПМ.00</t>
  </si>
  <si>
    <t>Профессиональные модули</t>
  </si>
  <si>
    <t>ПМ.01</t>
  </si>
  <si>
    <t>МДК.01.01</t>
  </si>
  <si>
    <t>УП.01</t>
  </si>
  <si>
    <t>ПМ.02</t>
  </si>
  <si>
    <t>МДК.02.01</t>
  </si>
  <si>
    <t>ПМ.03</t>
  </si>
  <si>
    <t>ПДП</t>
  </si>
  <si>
    <t>ГИА</t>
  </si>
  <si>
    <t>6 нед.</t>
  </si>
  <si>
    <t>дисциплин и МДК</t>
  </si>
  <si>
    <t>учебной практики</t>
  </si>
  <si>
    <t xml:space="preserve">1. Программа базовой подготовки </t>
  </si>
  <si>
    <t>ПП/ПДП</t>
  </si>
  <si>
    <t>экзаменов</t>
  </si>
  <si>
    <t>дифф.зачётов</t>
  </si>
  <si>
    <t>зачётов</t>
  </si>
  <si>
    <t>4. Практика</t>
  </si>
  <si>
    <t>№ п/п</t>
  </si>
  <si>
    <t>Профессиональный модуль, в рамках которого проводится практика</t>
  </si>
  <si>
    <t>Наименование</t>
  </si>
  <si>
    <t>Семестр</t>
  </si>
  <si>
    <t>Длительность в нед./час.</t>
  </si>
  <si>
    <t>Производственная</t>
  </si>
  <si>
    <t>Рассредоточено</t>
  </si>
  <si>
    <t>Концентрированно</t>
  </si>
  <si>
    <t>3, 4</t>
  </si>
  <si>
    <t>6 /  216</t>
  </si>
  <si>
    <t>4 /  144</t>
  </si>
  <si>
    <t>(преддипломная)</t>
  </si>
  <si>
    <t>4 / 144</t>
  </si>
  <si>
    <t>Наименование практики</t>
  </si>
  <si>
    <t>Условия реализации</t>
  </si>
  <si>
    <t xml:space="preserve">ПМ.01 </t>
  </si>
  <si>
    <t xml:space="preserve">Итого       </t>
  </si>
  <si>
    <t xml:space="preserve">2. В плане учебного процесса определены перечень, объемы, последовательность изучения дисциплин, профессиональных модулей, МДК по курсам  и семестрам, учебная и производственная (по профилю специальности и преддипломная) практики, формы промежуточной аттестации и сроки проведения итоговой государственной аттестации. </t>
  </si>
  <si>
    <t>3.  Учебный план вводится  с 1 сентября 2011 года.</t>
  </si>
  <si>
    <t>Кабинеты:</t>
  </si>
  <si>
    <t>Социально-экономических дисциплин</t>
  </si>
  <si>
    <t>Математики</t>
  </si>
  <si>
    <t>Инженерной графики</t>
  </si>
  <si>
    <t>Технической механики</t>
  </si>
  <si>
    <t>Лаборатории:</t>
  </si>
  <si>
    <t>Электротехники и электроники</t>
  </si>
  <si>
    <t>Мастерские:</t>
  </si>
  <si>
    <t>Слесарная</t>
  </si>
  <si>
    <t>Сварочная</t>
  </si>
  <si>
    <t>Спортивный комплекс:</t>
  </si>
  <si>
    <t>Спортивный зал</t>
  </si>
  <si>
    <t>Залы:</t>
  </si>
  <si>
    <t xml:space="preserve">Библиотека, читальный зал с выходом в сеть Интернет </t>
  </si>
  <si>
    <t>Актовый зал</t>
  </si>
  <si>
    <t>6. Пояснения к учебному плану</t>
  </si>
  <si>
    <t xml:space="preserve">Теоретическое обучение   </t>
  </si>
  <si>
    <t>Организация и контроль работ по монтажу систем водоснабжения и водоотведения, отопления, вентиляции и кондиционирования воздуха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</si>
  <si>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</si>
  <si>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МДК.02.02</t>
  </si>
  <si>
    <t>Участие в проектировании систем водоснабжения и водоотведения, отопления, вентиляции и кондиционирования воздуха</t>
  </si>
  <si>
    <t>МДК.03.01</t>
  </si>
  <si>
    <t>ПМ.04</t>
  </si>
  <si>
    <t xml:space="preserve"> ПМ.04</t>
  </si>
  <si>
    <t>Выполнение работ по одной или нескольким профессиям рабочих, должностям служащих  (18560 слесарь-сантехник)</t>
  </si>
  <si>
    <t>2 / 72</t>
  </si>
  <si>
    <t>Рассредоточено        Концентрированно</t>
  </si>
  <si>
    <t>6                  6</t>
  </si>
  <si>
    <t xml:space="preserve">2 / 72                 2 / 72 </t>
  </si>
  <si>
    <t>7                  8</t>
  </si>
  <si>
    <t>3 / 108               3 / 108</t>
  </si>
  <si>
    <t xml:space="preserve"> 3 / 108</t>
  </si>
  <si>
    <t>25 / 900</t>
  </si>
  <si>
    <t>29 / 1044</t>
  </si>
  <si>
    <t>Основ строительного производства</t>
  </si>
  <si>
    <t>5. Перечень лабораторий, кабинетов, мастерских по специальности 270839.</t>
  </si>
  <si>
    <t>Гидравлики, теплотехники и аэродинамики</t>
  </si>
  <si>
    <t>Сварки и резки материалов</t>
  </si>
  <si>
    <t xml:space="preserve">максимальная </t>
  </si>
  <si>
    <t>лекций</t>
  </si>
  <si>
    <t>лабораторных и практических занятий, вкл. семинары</t>
  </si>
  <si>
    <t>курсовых работ  (проектов)</t>
  </si>
  <si>
    <t>Общеобразовательный цикл</t>
  </si>
  <si>
    <t>Базовые учебные дисциплины</t>
  </si>
  <si>
    <t>Профильные учебные дисциплины</t>
  </si>
  <si>
    <t>1 /1 /2</t>
  </si>
  <si>
    <t>Государственная (итоговая) аттестация</t>
  </si>
  <si>
    <t xml:space="preserve">   Концентрированно</t>
  </si>
  <si>
    <t>Истории</t>
  </si>
  <si>
    <t>Иностранных языков</t>
  </si>
  <si>
    <t xml:space="preserve">Информатики </t>
  </si>
  <si>
    <t>Экономики, организации и управления</t>
  </si>
  <si>
    <t>Безопасности жизнедеятельности и охраны труда</t>
  </si>
  <si>
    <t>Методический</t>
  </si>
  <si>
    <t>Основ геодезии</t>
  </si>
  <si>
    <t>Материалов и изделий сантехнических устройств и систем обеспечения микроклимата</t>
  </si>
  <si>
    <t>Сантехнических устройств</t>
  </si>
  <si>
    <t>Отопления</t>
  </si>
  <si>
    <t>Систем оборудования для обеспечения микроклимата в помещениях</t>
  </si>
  <si>
    <t>Производства работ</t>
  </si>
  <si>
    <t>Материаловедения</t>
  </si>
  <si>
    <t>Экологии и безопасности жизнедеятельности</t>
  </si>
  <si>
    <t xml:space="preserve"> Информационных технологий в профессиональной деятельности</t>
  </si>
  <si>
    <t>Заготовительная</t>
  </si>
  <si>
    <t>Открытый стадион широкого профиля с элементами полосы препятствий</t>
  </si>
  <si>
    <t>Стрелковый тир в любой модификации</t>
  </si>
  <si>
    <r>
      <t>10.</t>
    </r>
    <r>
      <rPr>
        <sz val="12"/>
        <color rgb="FFFFFFFF"/>
        <rFont val="Times New Roman"/>
        <family val="1"/>
        <charset val="204"/>
      </rPr>
      <t xml:space="preserve"> .</t>
    </r>
    <r>
      <rPr>
        <sz val="12"/>
        <color theme="1"/>
        <rFont val="Times New Roman"/>
        <family val="1"/>
        <charset val="204"/>
      </rPr>
      <t xml:space="preserve"> Объём часов времени, отведенный на вариативную часть циклов ОПОП (900 часов), по решению Педагогического совета Протокол №3 от 20.01.2011., использован:</t>
    </r>
  </si>
  <si>
    <t>14.Оценка качества освоения ОПОП включает в себя текущий контроль знаний, промежуточную и государственную (итоговую) аттестации. Формы  проведения промежуточной аттестации – зачёт, дифференцированный зачёт, экзамен. Количество экзаменов в год не превышает 8, а зачётов – 10. Промежуточная аттестация в форме зачета или дифференцированного зачёта проводится за счёт часов, отведенных на изучение дисциплины.</t>
  </si>
  <si>
    <t>базовой подготовки</t>
  </si>
  <si>
    <t>Форма обучения - очная</t>
  </si>
  <si>
    <t>Профиль получаемого профессионального образования - технический</t>
  </si>
  <si>
    <t>УЧЕБНЫЙ ПЛАН</t>
  </si>
  <si>
    <t>на базе основного общего образования</t>
  </si>
  <si>
    <t xml:space="preserve">270839 «Монтаж и эксплуатация внутренних сантехнических устройств, </t>
  </si>
  <si>
    <t>кондиционирования воздуха и вентиляции»</t>
  </si>
  <si>
    <t>Год начала подготовки - 2011</t>
  </si>
  <si>
    <t>2. Сводные данные по бюджету времени (в неделях)</t>
  </si>
  <si>
    <t>Курсы</t>
  </si>
  <si>
    <t>Обучение по дисциплинам и междисциплинарным курсам</t>
  </si>
  <si>
    <t>Государственная итоговая аттестация</t>
  </si>
  <si>
    <t>по профилю специальности</t>
  </si>
  <si>
    <t>преддипломная</t>
  </si>
  <si>
    <t xml:space="preserve">I </t>
  </si>
  <si>
    <t xml:space="preserve">II </t>
  </si>
  <si>
    <t xml:space="preserve">III </t>
  </si>
  <si>
    <t xml:space="preserve">IV </t>
  </si>
  <si>
    <t xml:space="preserve">Согласовано </t>
  </si>
  <si>
    <t>председатели МК:</t>
  </si>
  <si>
    <t>И.В. Левина</t>
  </si>
  <si>
    <t>И.А. Фисенко</t>
  </si>
  <si>
    <t>Т.Н. Миллер</t>
  </si>
  <si>
    <t xml:space="preserve"> Н.И. Лапчинская</t>
  </si>
  <si>
    <t>зам.директора по НМР</t>
  </si>
  <si>
    <t>Разработал</t>
  </si>
  <si>
    <t>Н.В. Меньщикова</t>
  </si>
  <si>
    <t>по специальности среднего профессионального образования</t>
  </si>
  <si>
    <t>Нормативный срок освоения ОПОП - 3 года 10 месяцев</t>
  </si>
  <si>
    <t>МДК.04.01</t>
  </si>
  <si>
    <t>13. Объём часов на дисциплину «Безопасность жизнедеятельности» составляет 70 часов. Для юношей предусматривается оценка освоения основ военной службы по согласованию с Военным Комиссариатом.</t>
  </si>
  <si>
    <t>8. Дисциплина «Физическая культура» в ОПОП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</t>
  </si>
  <si>
    <t>зам.директора по ТО</t>
  </si>
  <si>
    <t>5. Максимальный объём обязательной аудиторной учебной  нагрузки составляет 36 часов в неделю. 18 часов в неделю - самостоятельная работа обучающихся. Максимальный объём  учебной нагрузки обучающихся составляет 54 академических часа в неделю. Занятия проводятся парами.</t>
  </si>
  <si>
    <t xml:space="preserve"> - на введение новых дисциплин: «Русский язык и культура речи»-52 часа; «Социальная психология»-34 часа;  «Экономическая   и социальная география мира»-34 часа; "Информатика"-60 часов;   «Промышленная экология в строительстве»-44 часа. Всего 224 часа.</t>
  </si>
  <si>
    <t xml:space="preserve"> -  на увеличение часов базовой подготовки – 68 часов,</t>
  </si>
  <si>
    <t xml:space="preserve"> -  на увеличение объёма времени профессиональных модулей – 608 часов  (из них на введение МДК 04.01- "Основы санитарно-технических устройств зданий"- 110 часов);</t>
  </si>
  <si>
    <t>6.  На каждом курсе запланировано 100 часов консультаций,в том числе в период реализации среднего (полного) общего образования для лиц, обучающихся на базе основного общего образования.  Всего за период обучения – 400 часов. Время проведения консультаций доводится до сведения обучающихся через расписание консультаций. Формы проведения (групповые, индивидуальные, устные, письменные) консультаций определяются образовательным учреждением.</t>
  </si>
  <si>
    <t>государственного образовательного учреждения среднего профессионального образования</t>
  </si>
  <si>
    <t>1.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270839 «Монтаж и эксплуатация внутренних сантехнических устройств, кондиционирования воздуха и вентиляции», Типовым положением об образовательном учреждении среднего профессионального образования, утвержденным постановлением Правительства Российской Федерации о т 18 июля 2008 года № 543 и Уставом колледжа. ФГОС утвержден приказом Министерства образования и науки Российской Федерации от 15.04.2010. № 354 и зарегистрирован в Минюсте России 19.05.2010. № 17297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</si>
  <si>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</si>
  <si>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</si>
  <si>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</si>
  <si>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</si>
  <si>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</si>
  <si>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</si>
  <si>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</si>
  <si>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</si>
  <si>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</si>
  <si>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Экономика организации</t>
  </si>
  <si>
    <t xml:space="preserve">ПМ. 03 </t>
  </si>
  <si>
    <t xml:space="preserve">7. Диапазон допустимых значений практикоориентированности для СПО находится в пределах 50-65% и составляет для данного учебного плана 61%. </t>
  </si>
  <si>
    <r>
      <t>Консультации</t>
    </r>
    <r>
      <rPr>
        <sz val="10"/>
        <color rgb="FF000000"/>
        <rFont val="Times New Roman"/>
        <family val="1"/>
        <charset val="204"/>
      </rPr>
      <t xml:space="preserve"> на учебную группу по 100 часов в год     (всего 400 час.)</t>
    </r>
  </si>
  <si>
    <t>1.1. Выпускная квалификационная работа</t>
  </si>
  <si>
    <t>9. Учебным планом предусмотрено выполнение  курсовых работ  по дисциплине "Экономика организации" и по междисциплинарному курсу  "Реализация технологических процессов эксплуатации систем водоснабжения и водоотведения, отопления, вентиляции и кондиционирования воздуха".</t>
  </si>
  <si>
    <t xml:space="preserve">11. При проведении лабораторно-практических занятий по дисциплинам «Иностранный язык» - 246 часов; «Информатика и ИКТ» - 60 часов; "Инженерная графика» - 114 часов; "Информатика" - 40 часов; «Электротехника и электроника» - 12 часов; "Информационные технологии в профессиональной деятельности" - 60 часов, "Основы гидравлики, теплотехники и аэродинамики"- 20 часов; "Реализация проектирования  систем водоснабжения и водоотведения, отопления, вентиляции и кондиционирования воздуха с использованием компьютерных технологий" - 50 часов; при расчётах курсового проектирования – 50 часов, учебная группа делится на подгруппы, численностью не менее 8 человек. </t>
  </si>
  <si>
    <t>15. Государственная (итоговая) аттестация включает подготовку и защиту выпускной квалификационной работы. Тематика выпускной квалификационной работы должна соответствовать содержанию одного или нескольких профессиональных модулей и согласовываться с работодателем. Государственная (итоговая) аттестация включает в себя выполнение выпускной квалификационной работы  (4 недели) и защиту выпускной квалификационной работы (2 недели).</t>
  </si>
  <si>
    <t>12.При реализации ОПОП СПО предусматриваются следующие виды практик: учебная и производственная. Производственная практика состоит из двух этапов: практики по профилю специальности и преддипломной практики.  Учебная и производственная практика (по профилю специальности) реализовываются концентрированно в несколько этапов и рассредоточено,  чередуясь с теоретическими занятиями. Программы и формы отчётности по каждому виду практики утверждаются методической (цикловой) комиссией и согласовываются с работодателем. В период изучения профессиональных модулей обучающиеся осваивают в рамках ОПОП СПО рабочую профессию 18560 «Слесарь-сантехник» и им присваивается  соответствующий разряд, Приказ Министерства образования РФ от 29.10.2001. № 3477 "Об утверждении перечня профессий  профессиональной подготовки". По ПМ.04. проводится квалифицированный экзамен с выдачей свидетельства о профессиональной подготовке</t>
  </si>
  <si>
    <t>4. Федеральный компонент среднего (полного) общего образования реализуется на первом курсе.  Распределение обязательной нагрузки на изучение общеобразовательных предметов с учётом профиля получаемого профессионального образования выполнено в соответствии с приказом Министерства образования России от 03.09.2004. № 1312  в редакции приказов Министерства образования и науки России от 20.08.2008. № 241  и от 30.08.2010. № 889 и Разъяснениями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среднего профессионального образования, формируемых на основе федерального государственного образовательного стандарта среднего профессионального образования от 03.02.2011.</t>
  </si>
  <si>
    <t xml:space="preserve">Обществознание </t>
  </si>
  <si>
    <t>Выполнение  выпускной квалификационной работы            с ____ мая по ____ июня (всего 4 недели)</t>
  </si>
  <si>
    <t>Защита выпускной квалификационной работы                       с _____июня по _____ июня (всего 2 нед.)</t>
  </si>
  <si>
    <t>Экология</t>
  </si>
  <si>
    <t>Экономика</t>
  </si>
  <si>
    <t>Право</t>
  </si>
  <si>
    <t>Безопасность жизнедеятельности</t>
  </si>
  <si>
    <t>МДК.04.02</t>
  </si>
  <si>
    <t>ПМ.05</t>
  </si>
  <si>
    <t>Документационное обеспечение управления</t>
  </si>
  <si>
    <t>Преддипломная практика                                                                                                                                                                                                    144</t>
  </si>
  <si>
    <t>География</t>
  </si>
  <si>
    <t>Естествознание</t>
  </si>
  <si>
    <t xml:space="preserve">Информатика </t>
  </si>
  <si>
    <t>Производственная практика (по профилю специальности)</t>
  </si>
  <si>
    <t>Русский язык</t>
  </si>
  <si>
    <t xml:space="preserve"> Литература </t>
  </si>
  <si>
    <t>Иностранный язык</t>
  </si>
  <si>
    <t>Основы безопасности жизнедеятельности</t>
  </si>
  <si>
    <t>Правовое обеспечение профессиональной деятельности</t>
  </si>
  <si>
    <t>МДК.05.01</t>
  </si>
  <si>
    <t xml:space="preserve">Родной язык и литература(чеченский) </t>
  </si>
  <si>
    <t>Дополнительная учебная дисциплина по выбору обучающихся</t>
  </si>
  <si>
    <t>УД.01</t>
  </si>
  <si>
    <t>История сервиса в России</t>
  </si>
  <si>
    <t>Бухгалтерский учет</t>
  </si>
  <si>
    <t>Финансы и валютно - финансовые операции организации</t>
  </si>
  <si>
    <t>Информационно - коммуникативные технологии в профессиональной деятельности</t>
  </si>
  <si>
    <t>Техническое оснащение организаций общественного питания и охрана труда</t>
  </si>
  <si>
    <t>Иностранный язык в сфере профессиональной коммуникации</t>
  </si>
  <si>
    <t>Организация питания в организациях общественного питания</t>
  </si>
  <si>
    <t>Товароведение продовольственных товаров и продукции общественного питания</t>
  </si>
  <si>
    <t>МДК.01.02</t>
  </si>
  <si>
    <t>Организация и технология производства продукции общественного питания</t>
  </si>
  <si>
    <t>МДК.01.03</t>
  </si>
  <si>
    <t>Физиология питания, санитария и гигиена</t>
  </si>
  <si>
    <t>ПП.ПМ.01</t>
  </si>
  <si>
    <t xml:space="preserve">Производственная практика </t>
  </si>
  <si>
    <t>Организация обслуживания в организациях общественного питания</t>
  </si>
  <si>
    <t>Психология и этика профессиональной деятельности</t>
  </si>
  <si>
    <t>МДК.02.03</t>
  </si>
  <si>
    <t>Менеджмент и управление персоналом в организациях общественного питания</t>
  </si>
  <si>
    <t>УП.ПМ.02</t>
  </si>
  <si>
    <t>ПП.ПМ. 02</t>
  </si>
  <si>
    <t>Маркетинговая деятельность в организациях общественного питания</t>
  </si>
  <si>
    <t>Маркетинг в организациях общественного питания</t>
  </si>
  <si>
    <t>УП.ПМ.03</t>
  </si>
  <si>
    <t>ПП. ПМ.03</t>
  </si>
  <si>
    <t xml:space="preserve">Контроль качества продукции и услуг общественного питания         </t>
  </si>
  <si>
    <t>Стандартизация, метрология и подтверждение соответствия</t>
  </si>
  <si>
    <t>УП.ПМ.04</t>
  </si>
  <si>
    <t>ПП.ПМ.04</t>
  </si>
  <si>
    <t>ПП.ПМ.05</t>
  </si>
  <si>
    <t>Выполнение работ по профессии  "Официант"</t>
  </si>
  <si>
    <t>Калькуляция и учет в общественном питании</t>
  </si>
  <si>
    <t>Организация и технология обслуживания в барах</t>
  </si>
  <si>
    <t>Технология гостиничного сервиса</t>
  </si>
  <si>
    <t>6/20/12</t>
  </si>
  <si>
    <t>2/15 / 8</t>
  </si>
  <si>
    <t xml:space="preserve"> / -/ -3</t>
  </si>
  <si>
    <t>/ 1 / -</t>
  </si>
  <si>
    <t>УП.05</t>
  </si>
  <si>
    <t xml:space="preserve">Итого </t>
  </si>
  <si>
    <t>-, ДЗ</t>
  </si>
  <si>
    <t>ОУД.01</t>
  </si>
  <si>
    <t>ОУД.02</t>
  </si>
  <si>
    <t>-,ДЗ</t>
  </si>
  <si>
    <t xml:space="preserve"> -,Э</t>
  </si>
  <si>
    <t>-,Э</t>
  </si>
  <si>
    <t>УД.02</t>
  </si>
  <si>
    <t>Деловая психология</t>
  </si>
  <si>
    <t>-,-,ДЗ</t>
  </si>
  <si>
    <t>0 /3 /1</t>
  </si>
  <si>
    <t>1/0/0</t>
  </si>
  <si>
    <t>0 /9/2</t>
  </si>
  <si>
    <t>1 / 12/ 3</t>
  </si>
  <si>
    <t>-,-,З</t>
  </si>
  <si>
    <t>- /1/ -</t>
  </si>
  <si>
    <t>-,-,-,-,-,ДЗ</t>
  </si>
  <si>
    <t>-,-,-,-,ДЗ</t>
  </si>
  <si>
    <t>-,-,-,ДЗ,Э</t>
  </si>
  <si>
    <t>-,-,-,ДЗ</t>
  </si>
  <si>
    <t>-,-,-,-,-,-,Э</t>
  </si>
  <si>
    <t>-,-,-,З,-,ДЗ,Э</t>
  </si>
  <si>
    <t>-,-,-,-,-,-,ДЗ</t>
  </si>
  <si>
    <t>-,-,-,-,-,-,-,З</t>
  </si>
  <si>
    <t>-,-,-,Э</t>
  </si>
  <si>
    <t>-,-,-,-,-,-,-,ДЗ</t>
  </si>
  <si>
    <t>-,-,-,-,-,ДЗ,-,ДЗ</t>
  </si>
  <si>
    <t>-,-,-,-,-,-,ДЗ,Э</t>
  </si>
  <si>
    <t>-,-,ДЗ,Э</t>
  </si>
  <si>
    <t>0/3/2 Эк</t>
  </si>
  <si>
    <t>0 /4/2 Эк</t>
  </si>
  <si>
    <t>216</t>
  </si>
  <si>
    <t>-,-,-,З,-,З,ДЗ</t>
  </si>
  <si>
    <t>-,-,З,З,З,З,ДЗ</t>
  </si>
  <si>
    <t>-,-,-,-,-,Э</t>
  </si>
  <si>
    <t>-,-,-,-,ДЗ,ДЗ</t>
  </si>
  <si>
    <t>-,-,-,-,З,-,Э</t>
  </si>
  <si>
    <t>2</t>
  </si>
  <si>
    <t>6</t>
  </si>
  <si>
    <t>1</t>
  </si>
  <si>
    <t>ОУД.03</t>
  </si>
  <si>
    <t>ОУД.04</t>
  </si>
  <si>
    <t>ОУД.05</t>
  </si>
  <si>
    <t>ОУД.06</t>
  </si>
  <si>
    <t>ОУД.09</t>
  </si>
  <si>
    <t>ОУД.10</t>
  </si>
  <si>
    <t>ОУД.11</t>
  </si>
  <si>
    <t>ОУД.12</t>
  </si>
  <si>
    <t>ОУД.13</t>
  </si>
  <si>
    <t>ОУД.14</t>
  </si>
  <si>
    <t>ОУД.15</t>
  </si>
  <si>
    <t>ОУД.16</t>
  </si>
  <si>
    <t>ОУД.17</t>
  </si>
  <si>
    <t>9/38/17</t>
  </si>
  <si>
    <t>2/3/0</t>
  </si>
  <si>
    <t>4/ 6/ 8</t>
  </si>
  <si>
    <t>1/ 17 / 8</t>
  </si>
  <si>
    <t>-,-,-,З</t>
  </si>
  <si>
    <t>-,-,-,-,-,З</t>
  </si>
  <si>
    <t>-,-,-,-,-,З,-,З</t>
  </si>
  <si>
    <t>Формы обслуживания и сервировки столов в организациях общественного питания</t>
  </si>
  <si>
    <t>ОП.10</t>
  </si>
  <si>
    <t>ОП.11</t>
  </si>
  <si>
    <t>ОП.12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</si>
</sst>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vertAlign val="superscript"/>
      <sz val="6"/>
      <color theme="1"/>
      <name val="Times New Roman"/>
      <family val="1"/>
      <charset val="204"/>
    </font>
    <font>
      <vertAlign val="superscript"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5">
    <xf numFmtId="0" fontId="0" fillId="0" borderId="0" xfId="0"/>
    <xf numFmtId="0" fontId="1" fillId="0" borderId="0" xfId="0" applyFont="1"/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12" fillId="0" borderId="0" xfId="0" applyFont="1"/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0" fillId="2" borderId="0" xfId="0" applyFill="1"/>
    <xf numFmtId="0" fontId="17" fillId="2" borderId="7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20" xfId="0" applyFont="1" applyFill="1" applyBorder="1" applyAlignment="1">
      <alignment horizontal="center" vertical="top" wrapText="1"/>
    </xf>
    <xf numFmtId="0" fontId="18" fillId="2" borderId="39" xfId="0" applyFont="1" applyFill="1" applyBorder="1" applyAlignment="1">
      <alignment horizontal="center" vertical="top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8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44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0" xfId="0" applyFont="1" applyAlignment="1">
      <alignment horizontal="justify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Fill="1"/>
    <xf numFmtId="0" fontId="23" fillId="0" borderId="29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wrapText="1"/>
    </xf>
    <xf numFmtId="0" fontId="23" fillId="0" borderId="45" xfId="0" applyFont="1" applyBorder="1" applyAlignment="1">
      <alignment vertical="top" wrapText="1"/>
    </xf>
    <xf numFmtId="0" fontId="0" fillId="0" borderId="52" xfId="0" applyBorder="1"/>
    <xf numFmtId="0" fontId="23" fillId="0" borderId="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top" wrapText="1"/>
    </xf>
    <xf numFmtId="49" fontId="23" fillId="0" borderId="38" xfId="0" applyNumberFormat="1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49" fontId="23" fillId="0" borderId="22" xfId="0" applyNumberFormat="1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0" fontId="23" fillId="0" borderId="46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0" xfId="0" applyFont="1" applyFill="1"/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7" xfId="0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18" fillId="2" borderId="23" xfId="0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Alignment="1"/>
    <xf numFmtId="0" fontId="16" fillId="0" borderId="0" xfId="0" applyFont="1" applyAlignment="1"/>
    <xf numFmtId="0" fontId="28" fillId="0" borderId="0" xfId="0" applyFont="1"/>
    <xf numFmtId="0" fontId="28" fillId="0" borderId="0" xfId="0" applyFont="1" applyAlignment="1">
      <alignment wrapText="1"/>
    </xf>
    <xf numFmtId="0" fontId="0" fillId="0" borderId="0" xfId="0" applyFont="1"/>
    <xf numFmtId="0" fontId="23" fillId="0" borderId="0" xfId="0" applyFont="1" applyAlignment="1"/>
    <xf numFmtId="0" fontId="29" fillId="0" borderId="0" xfId="0" applyFont="1"/>
    <xf numFmtId="0" fontId="0" fillId="0" borderId="0" xfId="0" applyAlignment="1">
      <alignment wrapText="1"/>
    </xf>
    <xf numFmtId="0" fontId="30" fillId="0" borderId="7" xfId="0" applyFont="1" applyBorder="1" applyAlignment="1">
      <alignment horizontal="center" vertical="center" wrapText="1"/>
    </xf>
    <xf numFmtId="0" fontId="29" fillId="0" borderId="0" xfId="0" applyFont="1" applyFill="1"/>
    <xf numFmtId="0" fontId="22" fillId="0" borderId="0" xfId="0" applyFo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40" xfId="0" applyBorder="1"/>
    <xf numFmtId="0" fontId="0" fillId="0" borderId="50" xfId="0" applyBorder="1"/>
    <xf numFmtId="0" fontId="22" fillId="0" borderId="4" xfId="0" applyFont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0" fillId="0" borderId="0" xfId="0" applyBorder="1"/>
    <xf numFmtId="0" fontId="1" fillId="4" borderId="7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24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justify" vertical="top"/>
    </xf>
    <xf numFmtId="0" fontId="21" fillId="0" borderId="22" xfId="0" applyFont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17" fillId="3" borderId="2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wrapText="1"/>
    </xf>
    <xf numFmtId="0" fontId="16" fillId="0" borderId="6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3" fillId="0" borderId="0" xfId="0" applyNumberFormat="1" applyFont="1" applyAlignment="1">
      <alignment horizontal="justify" vertical="top"/>
    </xf>
    <xf numFmtId="0" fontId="0" fillId="0" borderId="0" xfId="0" applyAlignment="1">
      <alignment horizontal="left"/>
    </xf>
    <xf numFmtId="0" fontId="25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18" fillId="7" borderId="1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left" vertical="center" wrapText="1"/>
    </xf>
    <xf numFmtId="49" fontId="27" fillId="7" borderId="1" xfId="0" applyNumberFormat="1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0" fillId="7" borderId="0" xfId="0" applyFill="1"/>
    <xf numFmtId="49" fontId="18" fillId="7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49" fontId="20" fillId="6" borderId="1" xfId="0" applyNumberFormat="1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 wrapText="1"/>
    </xf>
    <xf numFmtId="49" fontId="17" fillId="9" borderId="1" xfId="0" applyNumberFormat="1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0" fillId="9" borderId="0" xfId="0" applyFill="1"/>
    <xf numFmtId="0" fontId="19" fillId="9" borderId="1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17" fillId="5" borderId="15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left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17" fillId="7" borderId="19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left" vertical="center" wrapText="1"/>
    </xf>
    <xf numFmtId="49" fontId="19" fillId="7" borderId="57" xfId="0" applyNumberFormat="1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17" fillId="8" borderId="1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0" fillId="10" borderId="0" xfId="0" applyFill="1"/>
    <xf numFmtId="49" fontId="17" fillId="10" borderId="1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left" vertical="center" wrapText="1"/>
    </xf>
    <xf numFmtId="49" fontId="17" fillId="10" borderId="2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vertical="center"/>
    </xf>
    <xf numFmtId="0" fontId="26" fillId="10" borderId="0" xfId="0" applyFont="1" applyFill="1" applyBorder="1" applyAlignment="1">
      <alignment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17" fillId="6" borderId="2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vertical="center"/>
    </xf>
    <xf numFmtId="0" fontId="26" fillId="6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4" fillId="7" borderId="1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3" xfId="0" quotePrefix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4" borderId="1" xfId="0" quotePrefix="1" applyFont="1" applyFill="1" applyBorder="1" applyAlignment="1">
      <alignment horizontal="center" vertical="center" wrapText="1"/>
    </xf>
    <xf numFmtId="0" fontId="18" fillId="2" borderId="3" xfId="0" quotePrefix="1" applyFont="1" applyFill="1" applyBorder="1" applyAlignment="1">
      <alignment horizontal="center" vertical="center" wrapText="1"/>
    </xf>
    <xf numFmtId="0" fontId="18" fillId="4" borderId="3" xfId="0" quotePrefix="1" applyFont="1" applyFill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center" vertical="center" wrapText="1"/>
    </xf>
    <xf numFmtId="0" fontId="18" fillId="4" borderId="2" xfId="0" quotePrefix="1" applyFont="1" applyFill="1" applyBorder="1" applyAlignment="1">
      <alignment horizontal="center" vertical="center" wrapText="1"/>
    </xf>
    <xf numFmtId="0" fontId="18" fillId="4" borderId="4" xfId="0" quotePrefix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2" borderId="1" xfId="0" applyFont="1" applyFill="1" applyBorder="1" applyAlignment="1">
      <alignment vertical="center"/>
    </xf>
    <xf numFmtId="0" fontId="26" fillId="0" borderId="1" xfId="0" applyFont="1" applyBorder="1"/>
    <xf numFmtId="0" fontId="18" fillId="0" borderId="2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textRotation="90" wrapText="1"/>
    </xf>
    <xf numFmtId="0" fontId="17" fillId="2" borderId="3" xfId="0" applyFont="1" applyFill="1" applyBorder="1" applyAlignment="1">
      <alignment horizontal="center" textRotation="90" wrapText="1"/>
    </xf>
    <xf numFmtId="0" fontId="17" fillId="2" borderId="4" xfId="0" applyFont="1" applyFill="1" applyBorder="1" applyAlignment="1">
      <alignment horizontal="center" textRotation="90" wrapText="1"/>
    </xf>
    <xf numFmtId="0" fontId="17" fillId="0" borderId="2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/>
    </xf>
    <xf numFmtId="0" fontId="26" fillId="0" borderId="22" xfId="0" applyFont="1" applyBorder="1"/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textRotation="90" wrapText="1"/>
    </xf>
    <xf numFmtId="0" fontId="17" fillId="2" borderId="10" xfId="0" applyFont="1" applyFill="1" applyBorder="1" applyAlignment="1">
      <alignment horizontal="center" textRotation="90" wrapText="1"/>
    </xf>
    <xf numFmtId="0" fontId="17" fillId="2" borderId="21" xfId="0" applyFont="1" applyFill="1" applyBorder="1" applyAlignment="1">
      <alignment horizontal="center" textRotation="90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textRotation="90" wrapText="1"/>
    </xf>
    <xf numFmtId="0" fontId="17" fillId="2" borderId="6" xfId="0" applyFont="1" applyFill="1" applyBorder="1" applyAlignment="1">
      <alignment horizontal="center" textRotation="90" wrapText="1"/>
    </xf>
    <xf numFmtId="0" fontId="17" fillId="2" borderId="7" xfId="0" applyFont="1" applyFill="1" applyBorder="1" applyAlignment="1">
      <alignment horizontal="center" textRotation="90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textRotation="90" wrapText="1"/>
    </xf>
    <xf numFmtId="0" fontId="17" fillId="2" borderId="37" xfId="0" applyFont="1" applyFill="1" applyBorder="1" applyAlignment="1">
      <alignment horizontal="center" textRotation="90" wrapText="1"/>
    </xf>
    <xf numFmtId="0" fontId="17" fillId="2" borderId="34" xfId="0" applyFont="1" applyFill="1" applyBorder="1" applyAlignment="1">
      <alignment horizontal="center" textRotation="90" wrapText="1"/>
    </xf>
    <xf numFmtId="0" fontId="17" fillId="2" borderId="38" xfId="0" applyFont="1" applyFill="1" applyBorder="1" applyAlignment="1">
      <alignment horizontal="center" textRotation="90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center" vertical="top" wrapText="1"/>
    </xf>
    <xf numFmtId="0" fontId="23" fillId="0" borderId="53" xfId="0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49" fontId="23" fillId="0" borderId="53" xfId="0" applyNumberFormat="1" applyFont="1" applyBorder="1" applyAlignment="1">
      <alignment horizontal="center" vertical="top" wrapText="1"/>
    </xf>
    <xf numFmtId="49" fontId="23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11" xfId="0" applyFont="1" applyBorder="1" applyAlignment="1"/>
    <xf numFmtId="0" fontId="0" fillId="0" borderId="11" xfId="0" applyBorder="1" applyAlignment="1"/>
    <xf numFmtId="0" fontId="14" fillId="0" borderId="41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6" fillId="0" borderId="11" xfId="0" applyFont="1" applyBorder="1" applyAlignment="1">
      <alignment horizontal="left" wrapText="1" readingOrder="1"/>
    </xf>
    <xf numFmtId="0" fontId="0" fillId="0" borderId="11" xfId="0" applyBorder="1" applyAlignment="1">
      <alignment horizontal="left" wrapText="1" readingOrder="1"/>
    </xf>
    <xf numFmtId="0" fontId="14" fillId="0" borderId="0" xfId="0" applyFont="1" applyFill="1" applyBorder="1" applyAlignment="1">
      <alignment horizontal="left"/>
    </xf>
    <xf numFmtId="0" fontId="14" fillId="0" borderId="41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9" fillId="11" borderId="56" xfId="0" applyFont="1" applyFill="1" applyBorder="1" applyAlignment="1">
      <alignment horizontal="center" vertical="center" wrapText="1"/>
    </xf>
    <xf numFmtId="0" fontId="19" fillId="11" borderId="57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zoomScale="75" zoomScaleNormal="75" workbookViewId="0">
      <selection activeCell="T7" sqref="T6:T7"/>
    </sheetView>
  </sheetViews>
  <sheetFormatPr defaultRowHeight="15"/>
  <cols>
    <col min="1" max="1" width="2.28515625" customWidth="1"/>
    <col min="6" max="6" width="10.85546875" customWidth="1"/>
    <col min="13" max="13" width="6.7109375" customWidth="1"/>
    <col min="14" max="14" width="16.42578125" customWidth="1"/>
    <col min="15" max="15" width="9.140625" customWidth="1"/>
    <col min="16" max="16" width="14.28515625" customWidth="1"/>
    <col min="23" max="23" width="28.140625" bestFit="1" customWidth="1"/>
    <col min="33" max="33" width="11.7109375" customWidth="1"/>
  </cols>
  <sheetData>
    <row r="1" spans="1:53" ht="15.75">
      <c r="L1" s="165"/>
      <c r="M1" s="165"/>
      <c r="N1" s="165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3" ht="15.75">
      <c r="L2" s="164" t="s">
        <v>34</v>
      </c>
      <c r="M2" s="165"/>
      <c r="N2" s="165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</row>
    <row r="3" spans="1:53" ht="15.75">
      <c r="L3" s="164" t="s">
        <v>35</v>
      </c>
      <c r="M3" s="165"/>
      <c r="N3" s="165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</row>
    <row r="4" spans="1:53" ht="15.75">
      <c r="L4" s="164" t="s">
        <v>36</v>
      </c>
      <c r="M4" s="165"/>
      <c r="N4" s="165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</row>
    <row r="5" spans="1:53" ht="15.75">
      <c r="L5" s="164" t="s">
        <v>37</v>
      </c>
      <c r="M5" s="165"/>
      <c r="N5" s="165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</row>
    <row r="6" spans="1:53" ht="30.75" customHeight="1">
      <c r="K6" s="165"/>
      <c r="M6" s="165"/>
      <c r="N6" s="165"/>
      <c r="AQ6" s="39"/>
      <c r="AS6" s="347"/>
      <c r="AT6" s="347"/>
      <c r="AU6" s="347"/>
      <c r="AV6" s="347"/>
      <c r="AW6" s="347"/>
      <c r="AX6" s="347"/>
      <c r="AY6" s="347"/>
    </row>
    <row r="7" spans="1:53" ht="85.5" customHeight="1">
      <c r="A7" s="41"/>
      <c r="B7" s="350" t="s">
        <v>185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41"/>
      <c r="P7" s="41"/>
      <c r="Q7" s="41"/>
      <c r="S7" s="41"/>
      <c r="T7" s="41"/>
      <c r="V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1"/>
      <c r="AR7" s="41"/>
      <c r="AS7" s="41"/>
      <c r="AT7" s="41"/>
      <c r="AU7" s="41"/>
      <c r="AV7" s="41"/>
      <c r="AW7" s="41"/>
      <c r="AX7" s="41"/>
      <c r="AY7" s="41"/>
      <c r="AZ7" s="41"/>
      <c r="BA7" s="41"/>
    </row>
    <row r="8" spans="1:53" ht="25.5" customHeight="1">
      <c r="A8" s="41"/>
      <c r="B8" s="345" t="s">
        <v>220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1"/>
      <c r="AR8" s="41"/>
      <c r="AS8" s="41"/>
      <c r="AT8" s="41"/>
      <c r="AU8" s="41"/>
      <c r="AV8" s="41"/>
      <c r="AW8" s="41"/>
      <c r="AX8" s="41"/>
      <c r="AY8" s="41"/>
      <c r="AZ8" s="41"/>
      <c r="BA8" s="41"/>
    </row>
    <row r="9" spans="1:53" ht="24" customHeight="1">
      <c r="B9" s="349" t="s">
        <v>32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1:53" ht="22.5" customHeight="1">
      <c r="B10" s="345" t="s">
        <v>209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1:53" ht="21" customHeight="1">
      <c r="A11" s="41"/>
      <c r="B11" s="348" t="s">
        <v>187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1:53" ht="20.25" customHeight="1">
      <c r="A12" s="41"/>
      <c r="B12" s="349" t="s">
        <v>188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53" ht="20.25">
      <c r="A13" s="41"/>
      <c r="B13" s="345" t="s">
        <v>182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41"/>
      <c r="P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1:53">
      <c r="A14" s="41"/>
      <c r="C14" s="41"/>
      <c r="D14" s="41"/>
      <c r="E14" s="41"/>
      <c r="G14" s="41"/>
      <c r="I14" s="41"/>
      <c r="J14" s="41"/>
      <c r="K14" s="41"/>
      <c r="L14" s="41"/>
      <c r="N14" s="41"/>
      <c r="O14" s="41"/>
      <c r="P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>
      <c r="A15" s="41"/>
      <c r="C15" s="41"/>
      <c r="D15" s="41"/>
      <c r="E15" s="41"/>
      <c r="F15" s="40"/>
      <c r="G15" s="41"/>
      <c r="I15" s="41"/>
      <c r="J15" s="41"/>
      <c r="K15" s="41"/>
      <c r="L15" s="41"/>
      <c r="N15" s="41"/>
      <c r="O15" s="41"/>
      <c r="P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1:53">
      <c r="A16" s="41"/>
      <c r="C16" s="41"/>
      <c r="D16" s="41"/>
      <c r="E16" s="41"/>
      <c r="F16" s="41"/>
      <c r="G16" s="41"/>
      <c r="H16" s="41"/>
      <c r="J16" s="41"/>
      <c r="K16" s="41"/>
      <c r="L16" s="41"/>
      <c r="M16" s="40"/>
      <c r="N16" s="41"/>
      <c r="O16" s="41"/>
      <c r="P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ht="18.75">
      <c r="A17" s="41"/>
      <c r="B17" s="41"/>
      <c r="C17" s="41"/>
      <c r="D17" s="41"/>
      <c r="E17" s="41"/>
      <c r="F17" s="41"/>
      <c r="I17" s="161" t="s">
        <v>33</v>
      </c>
      <c r="J17" s="41"/>
      <c r="K17" s="41"/>
      <c r="L17" s="41"/>
      <c r="M17" s="41"/>
      <c r="N17" s="41"/>
      <c r="O17" s="41"/>
      <c r="P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1:53" ht="18.75">
      <c r="A18" s="41"/>
      <c r="B18" s="41"/>
      <c r="C18" s="41"/>
      <c r="D18" s="41"/>
      <c r="E18" s="41"/>
      <c r="F18" s="41"/>
      <c r="I18" s="161" t="s">
        <v>183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ht="18.75">
      <c r="A19" s="41"/>
      <c r="B19" s="41"/>
      <c r="C19" s="41"/>
      <c r="D19" s="41"/>
      <c r="E19" s="41"/>
      <c r="F19" s="41"/>
      <c r="I19" s="161" t="s">
        <v>210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1:53" ht="18.75">
      <c r="A20" s="41"/>
      <c r="B20" s="41"/>
      <c r="C20" s="41"/>
      <c r="D20" s="41"/>
      <c r="E20" s="41"/>
      <c r="F20" s="41"/>
      <c r="I20" s="161" t="s">
        <v>186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18.75">
      <c r="I21" s="161" t="s">
        <v>189</v>
      </c>
      <c r="J21" s="163"/>
      <c r="K21" s="163"/>
      <c r="L21" s="163"/>
      <c r="M21" s="163"/>
      <c r="N21" s="163"/>
    </row>
    <row r="22" spans="1:53" ht="18.75" customHeight="1">
      <c r="H22" s="162"/>
      <c r="I22" s="346" t="s">
        <v>184</v>
      </c>
      <c r="J22" s="346"/>
      <c r="K22" s="346"/>
      <c r="L22" s="346"/>
      <c r="M22" s="346"/>
      <c r="N22" s="346"/>
      <c r="O22" s="346"/>
    </row>
    <row r="23" spans="1:53" ht="20.25" customHeight="1">
      <c r="G23" s="162"/>
      <c r="H23" s="162"/>
      <c r="I23" s="346"/>
      <c r="J23" s="346"/>
      <c r="K23" s="346"/>
      <c r="L23" s="346"/>
      <c r="M23" s="346"/>
      <c r="N23" s="346"/>
      <c r="O23" s="346"/>
    </row>
  </sheetData>
  <mergeCells count="9">
    <mergeCell ref="B13:N13"/>
    <mergeCell ref="I22:O23"/>
    <mergeCell ref="AS6:AY6"/>
    <mergeCell ref="B11:N11"/>
    <mergeCell ref="B12:N12"/>
    <mergeCell ref="B7:N7"/>
    <mergeCell ref="B8:N8"/>
    <mergeCell ref="B9:N9"/>
    <mergeCell ref="B10:N10"/>
  </mergeCells>
  <pageMargins left="0.39370078740157483" right="0.39370078740157483" top="0.39370078740157483" bottom="0.39370078740157483" header="0.39370078740157483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D18"/>
  <sheetViews>
    <sheetView workbookViewId="0">
      <selection activeCell="P25" sqref="P25"/>
    </sheetView>
  </sheetViews>
  <sheetFormatPr defaultColWidth="9.140625" defaultRowHeight="15"/>
  <cols>
    <col min="1" max="1" width="1.85546875" customWidth="1"/>
    <col min="2" max="2" width="2.42578125" customWidth="1"/>
    <col min="3" max="50" width="2.5703125" customWidth="1"/>
    <col min="51" max="53" width="2.140625" customWidth="1"/>
    <col min="54" max="54" width="2.5703125" hidden="1" customWidth="1"/>
    <col min="55" max="55" width="2.5703125" customWidth="1"/>
  </cols>
  <sheetData>
    <row r="4" spans="2:134" ht="16.5" thickBot="1">
      <c r="B4" s="364" t="s">
        <v>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5"/>
      <c r="AZ4" s="365"/>
      <c r="BA4" s="365"/>
      <c r="BB4" s="365"/>
    </row>
    <row r="5" spans="2:134" ht="15" customHeight="1" thickBot="1">
      <c r="B5" s="376" t="s">
        <v>1</v>
      </c>
      <c r="C5" s="378" t="s">
        <v>2</v>
      </c>
      <c r="D5" s="379"/>
      <c r="E5" s="379"/>
      <c r="F5" s="380"/>
      <c r="G5" s="10"/>
      <c r="H5" s="351" t="s">
        <v>3</v>
      </c>
      <c r="I5" s="352"/>
      <c r="J5" s="353"/>
      <c r="K5" s="11"/>
      <c r="L5" s="351" t="s">
        <v>4</v>
      </c>
      <c r="M5" s="352"/>
      <c r="N5" s="352"/>
      <c r="O5" s="353"/>
      <c r="P5" s="367" t="s">
        <v>5</v>
      </c>
      <c r="Q5" s="368"/>
      <c r="R5" s="368"/>
      <c r="S5" s="369"/>
      <c r="T5" s="10"/>
      <c r="U5" s="351" t="s">
        <v>6</v>
      </c>
      <c r="V5" s="352"/>
      <c r="W5" s="353"/>
      <c r="X5" s="11"/>
      <c r="Y5" s="351" t="s">
        <v>7</v>
      </c>
      <c r="Z5" s="352"/>
      <c r="AA5" s="353"/>
      <c r="AB5" s="10"/>
      <c r="AC5" s="351" t="s">
        <v>8</v>
      </c>
      <c r="AD5" s="352"/>
      <c r="AE5" s="352"/>
      <c r="AF5" s="353"/>
      <c r="AG5" s="11"/>
      <c r="AH5" s="351" t="s">
        <v>9</v>
      </c>
      <c r="AI5" s="352"/>
      <c r="AJ5" s="353"/>
      <c r="AK5" s="10"/>
      <c r="AL5" s="354" t="s">
        <v>10</v>
      </c>
      <c r="AM5" s="355"/>
      <c r="AN5" s="355"/>
      <c r="AO5" s="356"/>
      <c r="AP5" s="351" t="s">
        <v>11</v>
      </c>
      <c r="AQ5" s="352"/>
      <c r="AR5" s="352"/>
      <c r="AS5" s="353"/>
      <c r="AT5" s="12"/>
      <c r="AU5" s="354" t="s">
        <v>12</v>
      </c>
      <c r="AV5" s="355"/>
      <c r="AW5" s="355"/>
      <c r="AX5" s="11"/>
      <c r="AY5" s="360" t="s">
        <v>13</v>
      </c>
      <c r="AZ5" s="360"/>
      <c r="BA5" s="360"/>
      <c r="BB5" s="360"/>
      <c r="BC5" s="360"/>
    </row>
    <row r="6" spans="2:134" ht="15.75" thickBot="1">
      <c r="B6" s="377"/>
      <c r="C6" s="381"/>
      <c r="D6" s="382"/>
      <c r="E6" s="382"/>
      <c r="F6" s="383"/>
      <c r="G6" s="13">
        <v>29</v>
      </c>
      <c r="H6" s="354"/>
      <c r="I6" s="355"/>
      <c r="J6" s="356"/>
      <c r="K6" s="14">
        <v>27</v>
      </c>
      <c r="L6" s="354"/>
      <c r="M6" s="355"/>
      <c r="N6" s="355"/>
      <c r="O6" s="356"/>
      <c r="P6" s="370"/>
      <c r="Q6" s="371"/>
      <c r="R6" s="371"/>
      <c r="S6" s="372"/>
      <c r="T6" s="13">
        <v>29</v>
      </c>
      <c r="U6" s="354"/>
      <c r="V6" s="355"/>
      <c r="W6" s="356"/>
      <c r="X6" s="14">
        <v>26</v>
      </c>
      <c r="Y6" s="354"/>
      <c r="Z6" s="355"/>
      <c r="AA6" s="356"/>
      <c r="AB6" s="13">
        <v>23</v>
      </c>
      <c r="AC6" s="354"/>
      <c r="AD6" s="355"/>
      <c r="AE6" s="355"/>
      <c r="AF6" s="356"/>
      <c r="AG6" s="14">
        <v>30</v>
      </c>
      <c r="AH6" s="354"/>
      <c r="AI6" s="355"/>
      <c r="AJ6" s="356"/>
      <c r="AK6" s="13">
        <v>27</v>
      </c>
      <c r="AL6" s="354"/>
      <c r="AM6" s="355"/>
      <c r="AN6" s="355"/>
      <c r="AO6" s="356"/>
      <c r="AP6" s="354"/>
      <c r="AQ6" s="355"/>
      <c r="AR6" s="355"/>
      <c r="AS6" s="356"/>
      <c r="AT6" s="13">
        <v>29</v>
      </c>
      <c r="AU6" s="354"/>
      <c r="AV6" s="355"/>
      <c r="AW6" s="355"/>
      <c r="AX6" s="14">
        <v>27</v>
      </c>
      <c r="AY6" s="360"/>
      <c r="AZ6" s="360"/>
      <c r="BA6" s="360"/>
      <c r="BB6" s="360"/>
      <c r="BC6" s="360"/>
    </row>
    <row r="7" spans="2:134" ht="15.75" thickBot="1">
      <c r="B7" s="377"/>
      <c r="C7" s="384"/>
      <c r="D7" s="385"/>
      <c r="E7" s="385"/>
      <c r="F7" s="386"/>
      <c r="G7" s="14">
        <v>5</v>
      </c>
      <c r="H7" s="357"/>
      <c r="I7" s="358"/>
      <c r="J7" s="359"/>
      <c r="K7" s="14">
        <v>2</v>
      </c>
      <c r="L7" s="357"/>
      <c r="M7" s="358"/>
      <c r="N7" s="358"/>
      <c r="O7" s="359"/>
      <c r="P7" s="373"/>
      <c r="Q7" s="374"/>
      <c r="R7" s="374"/>
      <c r="S7" s="375"/>
      <c r="T7" s="13">
        <v>4</v>
      </c>
      <c r="U7" s="357"/>
      <c r="V7" s="358"/>
      <c r="W7" s="359"/>
      <c r="X7" s="14">
        <v>1</v>
      </c>
      <c r="Y7" s="357"/>
      <c r="Z7" s="358"/>
      <c r="AA7" s="359"/>
      <c r="AB7" s="13">
        <v>1</v>
      </c>
      <c r="AC7" s="357"/>
      <c r="AD7" s="358"/>
      <c r="AE7" s="358"/>
      <c r="AF7" s="359"/>
      <c r="AG7" s="15">
        <v>5</v>
      </c>
      <c r="AH7" s="357"/>
      <c r="AI7" s="358"/>
      <c r="AJ7" s="359"/>
      <c r="AK7" s="16">
        <v>3</v>
      </c>
      <c r="AL7" s="357"/>
      <c r="AM7" s="358"/>
      <c r="AN7" s="358"/>
      <c r="AO7" s="359"/>
      <c r="AP7" s="357"/>
      <c r="AQ7" s="358"/>
      <c r="AR7" s="358"/>
      <c r="AS7" s="359"/>
      <c r="AT7" s="13">
        <v>5</v>
      </c>
      <c r="AU7" s="357"/>
      <c r="AV7" s="358"/>
      <c r="AW7" s="358"/>
      <c r="AX7" s="15">
        <v>2</v>
      </c>
      <c r="AY7" s="360"/>
      <c r="AZ7" s="360"/>
      <c r="BA7" s="360"/>
      <c r="BB7" s="360"/>
      <c r="BC7" s="361"/>
    </row>
    <row r="8" spans="2:134" s="3" customFormat="1" ht="11.25">
      <c r="B8" s="377"/>
      <c r="C8" s="17">
        <v>1</v>
      </c>
      <c r="D8" s="18">
        <v>8</v>
      </c>
      <c r="E8" s="18">
        <v>15</v>
      </c>
      <c r="F8" s="18">
        <v>22</v>
      </c>
      <c r="G8" s="19"/>
      <c r="H8" s="18">
        <v>6</v>
      </c>
      <c r="I8" s="18">
        <v>13</v>
      </c>
      <c r="J8" s="18">
        <v>20</v>
      </c>
      <c r="K8" s="19"/>
      <c r="L8" s="18">
        <v>3</v>
      </c>
      <c r="M8" s="18">
        <v>10</v>
      </c>
      <c r="N8" s="18">
        <v>17</v>
      </c>
      <c r="O8" s="18">
        <v>24</v>
      </c>
      <c r="P8" s="18">
        <v>1</v>
      </c>
      <c r="Q8" s="18">
        <v>8</v>
      </c>
      <c r="R8" s="18">
        <v>15</v>
      </c>
      <c r="S8" s="18">
        <v>22</v>
      </c>
      <c r="T8" s="19"/>
      <c r="U8" s="18">
        <v>5</v>
      </c>
      <c r="V8" s="18">
        <v>12</v>
      </c>
      <c r="W8" s="18">
        <v>19</v>
      </c>
      <c r="X8" s="19"/>
      <c r="Y8" s="18">
        <v>2</v>
      </c>
      <c r="Z8" s="18">
        <v>9</v>
      </c>
      <c r="AA8" s="18">
        <v>16</v>
      </c>
      <c r="AB8" s="20"/>
      <c r="AC8" s="21">
        <v>2</v>
      </c>
      <c r="AD8" s="18">
        <v>9</v>
      </c>
      <c r="AE8" s="18">
        <v>16</v>
      </c>
      <c r="AF8" s="17">
        <v>23</v>
      </c>
      <c r="AG8" s="20"/>
      <c r="AH8" s="21">
        <v>6</v>
      </c>
      <c r="AI8" s="18">
        <v>13</v>
      </c>
      <c r="AJ8" s="18">
        <v>20</v>
      </c>
      <c r="AK8" s="20"/>
      <c r="AL8" s="21">
        <v>4</v>
      </c>
      <c r="AM8" s="18">
        <v>11</v>
      </c>
      <c r="AN8" s="18">
        <v>18</v>
      </c>
      <c r="AO8" s="18">
        <v>25</v>
      </c>
      <c r="AP8" s="18">
        <v>1</v>
      </c>
      <c r="AQ8" s="18">
        <v>8</v>
      </c>
      <c r="AR8" s="18">
        <v>15</v>
      </c>
      <c r="AS8" s="18">
        <v>22</v>
      </c>
      <c r="AT8" s="19"/>
      <c r="AU8" s="18">
        <v>6</v>
      </c>
      <c r="AV8" s="18">
        <v>13</v>
      </c>
      <c r="AW8" s="18">
        <v>20</v>
      </c>
      <c r="AX8" s="20"/>
      <c r="AY8" s="21">
        <v>3</v>
      </c>
      <c r="AZ8" s="18">
        <v>11</v>
      </c>
      <c r="BA8" s="21">
        <v>18</v>
      </c>
      <c r="BB8" s="21">
        <v>18</v>
      </c>
      <c r="BC8" s="17">
        <v>25</v>
      </c>
    </row>
    <row r="9" spans="2:134" s="3" customFormat="1" ht="12" thickBot="1">
      <c r="B9" s="377"/>
      <c r="C9" s="21">
        <v>7</v>
      </c>
      <c r="D9" s="18">
        <v>14</v>
      </c>
      <c r="E9" s="18">
        <v>21</v>
      </c>
      <c r="F9" s="18">
        <v>28</v>
      </c>
      <c r="G9" s="19"/>
      <c r="H9" s="18">
        <v>12</v>
      </c>
      <c r="I9" s="18">
        <v>19</v>
      </c>
      <c r="J9" s="18">
        <v>26</v>
      </c>
      <c r="K9" s="19"/>
      <c r="L9" s="18">
        <v>9</v>
      </c>
      <c r="M9" s="18">
        <v>16</v>
      </c>
      <c r="N9" s="18">
        <v>23</v>
      </c>
      <c r="O9" s="18">
        <v>30</v>
      </c>
      <c r="P9" s="18">
        <v>7</v>
      </c>
      <c r="Q9" s="18">
        <v>14</v>
      </c>
      <c r="R9" s="18">
        <v>23</v>
      </c>
      <c r="S9" s="18">
        <v>28</v>
      </c>
      <c r="T9" s="19"/>
      <c r="U9" s="18">
        <v>11</v>
      </c>
      <c r="V9" s="18">
        <v>18</v>
      </c>
      <c r="W9" s="18">
        <v>25</v>
      </c>
      <c r="X9" s="19"/>
      <c r="Y9" s="18">
        <v>8</v>
      </c>
      <c r="Z9" s="18">
        <v>15</v>
      </c>
      <c r="AA9" s="18">
        <v>22</v>
      </c>
      <c r="AB9" s="20"/>
      <c r="AC9" s="21">
        <v>8</v>
      </c>
      <c r="AD9" s="18">
        <v>15</v>
      </c>
      <c r="AE9" s="18">
        <v>22</v>
      </c>
      <c r="AF9" s="33">
        <v>29</v>
      </c>
      <c r="AG9" s="21"/>
      <c r="AH9" s="18">
        <v>12</v>
      </c>
      <c r="AI9" s="18">
        <v>19</v>
      </c>
      <c r="AJ9" s="18">
        <v>26</v>
      </c>
      <c r="AK9" s="36"/>
      <c r="AL9" s="18">
        <v>10</v>
      </c>
      <c r="AM9" s="18">
        <v>17</v>
      </c>
      <c r="AN9" s="18">
        <v>24</v>
      </c>
      <c r="AO9" s="18">
        <v>31</v>
      </c>
      <c r="AP9" s="18">
        <v>7</v>
      </c>
      <c r="AQ9" s="18">
        <v>14</v>
      </c>
      <c r="AR9" s="18">
        <v>21</v>
      </c>
      <c r="AS9" s="18">
        <v>28</v>
      </c>
      <c r="AT9" s="20"/>
      <c r="AU9" s="21">
        <v>12</v>
      </c>
      <c r="AV9" s="18">
        <v>19</v>
      </c>
      <c r="AW9" s="18">
        <v>26</v>
      </c>
      <c r="AX9" s="20"/>
      <c r="AY9" s="21">
        <v>10</v>
      </c>
      <c r="AZ9" s="18">
        <v>17</v>
      </c>
      <c r="BA9" s="22">
        <v>24</v>
      </c>
      <c r="BB9" s="22">
        <v>24</v>
      </c>
      <c r="BC9" s="22">
        <v>31</v>
      </c>
    </row>
    <row r="10" spans="2:134" s="35" customFormat="1" ht="10.5" thickBot="1">
      <c r="B10" s="29"/>
      <c r="C10" s="29">
        <v>1</v>
      </c>
      <c r="D10" s="29">
        <v>2</v>
      </c>
      <c r="E10" s="29">
        <v>3</v>
      </c>
      <c r="F10" s="29">
        <v>4</v>
      </c>
      <c r="G10" s="29">
        <v>5</v>
      </c>
      <c r="H10" s="29">
        <v>6</v>
      </c>
      <c r="I10" s="29">
        <v>7</v>
      </c>
      <c r="J10" s="29">
        <v>8</v>
      </c>
      <c r="K10" s="29">
        <v>9</v>
      </c>
      <c r="L10" s="29">
        <v>10</v>
      </c>
      <c r="M10" s="29">
        <v>11</v>
      </c>
      <c r="N10" s="29">
        <v>12</v>
      </c>
      <c r="O10" s="29">
        <v>13</v>
      </c>
      <c r="P10" s="29">
        <v>14</v>
      </c>
      <c r="Q10" s="29">
        <v>15</v>
      </c>
      <c r="R10" s="29">
        <v>16</v>
      </c>
      <c r="S10" s="29">
        <v>17</v>
      </c>
      <c r="T10" s="29">
        <v>18</v>
      </c>
      <c r="U10" s="29">
        <v>19</v>
      </c>
      <c r="V10" s="29">
        <v>20</v>
      </c>
      <c r="W10" s="29">
        <v>21</v>
      </c>
      <c r="X10" s="29">
        <v>22</v>
      </c>
      <c r="Y10" s="29">
        <v>23</v>
      </c>
      <c r="Z10" s="29">
        <v>24</v>
      </c>
      <c r="AA10" s="29">
        <v>25</v>
      </c>
      <c r="AB10" s="29">
        <v>26</v>
      </c>
      <c r="AC10" s="29">
        <v>27</v>
      </c>
      <c r="AD10" s="29">
        <v>28</v>
      </c>
      <c r="AE10" s="29">
        <v>29</v>
      </c>
      <c r="AF10" s="29">
        <v>30</v>
      </c>
      <c r="AG10" s="29">
        <v>31</v>
      </c>
      <c r="AH10" s="29">
        <v>32</v>
      </c>
      <c r="AI10" s="29">
        <v>33</v>
      </c>
      <c r="AJ10" s="29">
        <v>34</v>
      </c>
      <c r="AK10" s="29">
        <v>35</v>
      </c>
      <c r="AL10" s="29">
        <v>36</v>
      </c>
      <c r="AM10" s="29">
        <v>37</v>
      </c>
      <c r="AN10" s="29">
        <v>38</v>
      </c>
      <c r="AO10" s="29">
        <v>39</v>
      </c>
      <c r="AP10" s="29">
        <v>40</v>
      </c>
      <c r="AQ10" s="29">
        <v>41</v>
      </c>
      <c r="AR10" s="29">
        <v>42</v>
      </c>
      <c r="AS10" s="29">
        <v>43</v>
      </c>
      <c r="AT10" s="29">
        <v>44</v>
      </c>
      <c r="AU10" s="29">
        <v>45</v>
      </c>
      <c r="AV10" s="29">
        <v>46</v>
      </c>
      <c r="AW10" s="29">
        <v>47</v>
      </c>
      <c r="AX10" s="29">
        <v>48</v>
      </c>
      <c r="AY10" s="29">
        <v>49</v>
      </c>
      <c r="AZ10" s="29">
        <v>50</v>
      </c>
      <c r="BA10" s="29">
        <v>51</v>
      </c>
      <c r="BB10" s="29">
        <v>51</v>
      </c>
      <c r="BC10" s="29">
        <v>52</v>
      </c>
    </row>
    <row r="11" spans="2:134" ht="15.75" thickBot="1">
      <c r="B11" s="23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1"/>
      <c r="N11" s="31"/>
      <c r="O11" s="31"/>
      <c r="P11" s="31"/>
      <c r="Q11" s="31"/>
      <c r="R11" s="31"/>
      <c r="S11" s="31"/>
      <c r="T11" s="31" t="s">
        <v>15</v>
      </c>
      <c r="U11" s="31" t="s">
        <v>15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 t="s">
        <v>16</v>
      </c>
      <c r="AS11" s="31" t="s">
        <v>16</v>
      </c>
      <c r="AT11" s="31" t="s">
        <v>15</v>
      </c>
      <c r="AU11" s="31" t="s">
        <v>15</v>
      </c>
      <c r="AV11" s="31" t="s">
        <v>15</v>
      </c>
      <c r="AW11" s="31" t="s">
        <v>15</v>
      </c>
      <c r="AX11" s="31" t="s">
        <v>15</v>
      </c>
      <c r="AY11" s="31" t="s">
        <v>15</v>
      </c>
      <c r="AZ11" s="31" t="s">
        <v>15</v>
      </c>
      <c r="BA11" s="31" t="s">
        <v>15</v>
      </c>
      <c r="BB11" s="34" t="s">
        <v>15</v>
      </c>
      <c r="BC11" s="37" t="s">
        <v>15</v>
      </c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</row>
    <row r="12" spans="2:134" ht="15.75" thickBot="1">
      <c r="B12" s="23" t="s">
        <v>17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1"/>
      <c r="N12" s="31"/>
      <c r="O12" s="31"/>
      <c r="P12" s="31" t="s">
        <v>18</v>
      </c>
      <c r="Q12" s="31" t="s">
        <v>18</v>
      </c>
      <c r="R12" s="31" t="s">
        <v>18</v>
      </c>
      <c r="S12" s="31" t="s">
        <v>16</v>
      </c>
      <c r="T12" s="31" t="s">
        <v>15</v>
      </c>
      <c r="U12" s="31" t="s">
        <v>15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 t="s">
        <v>18</v>
      </c>
      <c r="AK12" s="31" t="s">
        <v>18</v>
      </c>
      <c r="AL12" s="31" t="s">
        <v>18</v>
      </c>
      <c r="AM12" s="31"/>
      <c r="AN12" s="31"/>
      <c r="AO12" s="31" t="s">
        <v>20</v>
      </c>
      <c r="AP12" s="31" t="s">
        <v>20</v>
      </c>
      <c r="AQ12" s="31" t="s">
        <v>20</v>
      </c>
      <c r="AR12" s="31" t="s">
        <v>20</v>
      </c>
      <c r="AS12" s="31"/>
      <c r="AT12" s="31" t="s">
        <v>16</v>
      </c>
      <c r="AU12" s="31" t="s">
        <v>15</v>
      </c>
      <c r="AV12" s="31" t="s">
        <v>15</v>
      </c>
      <c r="AW12" s="31" t="s">
        <v>15</v>
      </c>
      <c r="AX12" s="31" t="s">
        <v>15</v>
      </c>
      <c r="AY12" s="31" t="s">
        <v>15</v>
      </c>
      <c r="AZ12" s="31" t="s">
        <v>15</v>
      </c>
      <c r="BA12" s="31" t="s">
        <v>15</v>
      </c>
      <c r="BB12" s="34" t="s">
        <v>15</v>
      </c>
      <c r="BC12" s="37" t="s">
        <v>15</v>
      </c>
    </row>
    <row r="13" spans="2:134" ht="15.75" thickBot="1">
      <c r="B13" s="23" t="s">
        <v>19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1"/>
      <c r="N13" s="31"/>
      <c r="O13" s="31"/>
      <c r="P13" s="31" t="s">
        <v>18</v>
      </c>
      <c r="Q13" s="31" t="s">
        <v>18</v>
      </c>
      <c r="R13" s="31" t="s">
        <v>18</v>
      </c>
      <c r="S13" s="31" t="s">
        <v>16</v>
      </c>
      <c r="T13" s="31" t="s">
        <v>15</v>
      </c>
      <c r="U13" s="31" t="s">
        <v>15</v>
      </c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 t="s">
        <v>18</v>
      </c>
      <c r="AK13" s="31" t="s">
        <v>18</v>
      </c>
      <c r="AL13" s="31" t="s">
        <v>20</v>
      </c>
      <c r="AM13" s="31" t="s">
        <v>20</v>
      </c>
      <c r="AN13" s="31" t="s">
        <v>20</v>
      </c>
      <c r="AO13" s="31" t="s">
        <v>20</v>
      </c>
      <c r="AP13" s="31"/>
      <c r="AQ13" s="31"/>
      <c r="AR13" s="31"/>
      <c r="AS13" s="31" t="s">
        <v>16</v>
      </c>
      <c r="AT13" s="31" t="s">
        <v>15</v>
      </c>
      <c r="AU13" s="31" t="s">
        <v>15</v>
      </c>
      <c r="AV13" s="31" t="s">
        <v>15</v>
      </c>
      <c r="AW13" s="31" t="s">
        <v>15</v>
      </c>
      <c r="AX13" s="31" t="s">
        <v>15</v>
      </c>
      <c r="AY13" s="31" t="s">
        <v>15</v>
      </c>
      <c r="AZ13" s="31" t="s">
        <v>15</v>
      </c>
      <c r="BA13" s="31" t="s">
        <v>15</v>
      </c>
      <c r="BB13" s="34" t="s">
        <v>15</v>
      </c>
      <c r="BC13" s="37" t="s">
        <v>15</v>
      </c>
    </row>
    <row r="14" spans="2:134" ht="15.75" thickBot="1">
      <c r="B14" s="25" t="s">
        <v>21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1" t="s">
        <v>20</v>
      </c>
      <c r="N14" s="31" t="s">
        <v>20</v>
      </c>
      <c r="O14" s="31" t="s">
        <v>20</v>
      </c>
      <c r="P14" s="31"/>
      <c r="Q14" s="31"/>
      <c r="R14" s="31"/>
      <c r="S14" s="31" t="s">
        <v>16</v>
      </c>
      <c r="T14" s="31" t="s">
        <v>15</v>
      </c>
      <c r="U14" s="31" t="s">
        <v>15</v>
      </c>
      <c r="V14" s="32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 t="s">
        <v>20</v>
      </c>
      <c r="AH14" s="31" t="s">
        <v>20</v>
      </c>
      <c r="AI14" s="31" t="s">
        <v>20</v>
      </c>
      <c r="AJ14" s="31" t="s">
        <v>22</v>
      </c>
      <c r="AK14" s="31" t="s">
        <v>22</v>
      </c>
      <c r="AL14" s="31" t="s">
        <v>22</v>
      </c>
      <c r="AM14" s="31" t="s">
        <v>22</v>
      </c>
      <c r="AN14" s="31" t="s">
        <v>23</v>
      </c>
      <c r="AO14" s="31" t="s">
        <v>23</v>
      </c>
      <c r="AP14" s="31" t="s">
        <v>23</v>
      </c>
      <c r="AQ14" s="31" t="s">
        <v>23</v>
      </c>
      <c r="AR14" s="31" t="s">
        <v>23</v>
      </c>
      <c r="AS14" s="31" t="s">
        <v>23</v>
      </c>
      <c r="AT14" s="31"/>
      <c r="AU14" s="31"/>
      <c r="AV14" s="31"/>
      <c r="AW14" s="31"/>
      <c r="AX14" s="31"/>
      <c r="AY14" s="31"/>
      <c r="AZ14" s="31"/>
      <c r="BA14" s="31"/>
      <c r="BB14" s="34"/>
      <c r="BC14" s="38"/>
    </row>
    <row r="15" spans="2:134" ht="15.75" thickBot="1"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2:134" ht="27" customHeight="1" thickBot="1">
      <c r="F16" s="2"/>
      <c r="G16" s="366" t="s">
        <v>24</v>
      </c>
      <c r="H16" s="366"/>
      <c r="I16" s="366"/>
      <c r="J16" s="366"/>
      <c r="K16" s="2"/>
      <c r="L16" s="28"/>
      <c r="M16" s="363" t="s">
        <v>130</v>
      </c>
      <c r="N16" s="362"/>
      <c r="O16" s="362"/>
      <c r="P16" s="362"/>
      <c r="R16" s="29" t="s">
        <v>16</v>
      </c>
      <c r="S16" s="363" t="s">
        <v>28</v>
      </c>
      <c r="T16" s="362"/>
      <c r="U16" s="362"/>
      <c r="V16" s="362"/>
      <c r="X16" s="29" t="s">
        <v>18</v>
      </c>
      <c r="Y16" s="363" t="s">
        <v>25</v>
      </c>
      <c r="Z16" s="362"/>
      <c r="AA16" s="362"/>
      <c r="AB16" s="362"/>
      <c r="AC16" s="30"/>
      <c r="AD16" s="29" t="s">
        <v>20</v>
      </c>
      <c r="AE16" s="363" t="s">
        <v>29</v>
      </c>
      <c r="AF16" s="362"/>
      <c r="AG16" s="362"/>
      <c r="AH16" s="362"/>
      <c r="AJ16" s="29" t="s">
        <v>22</v>
      </c>
      <c r="AK16" s="363" t="s">
        <v>30</v>
      </c>
      <c r="AL16" s="362"/>
      <c r="AM16" s="362"/>
      <c r="AN16" s="362"/>
      <c r="AO16" s="30"/>
      <c r="AP16" s="29" t="s">
        <v>23</v>
      </c>
      <c r="AQ16" s="362" t="s">
        <v>27</v>
      </c>
      <c r="AR16" s="362"/>
      <c r="AS16" s="362"/>
      <c r="AT16" s="362"/>
      <c r="AU16" s="362"/>
      <c r="AV16" s="30"/>
      <c r="AW16" s="29" t="s">
        <v>15</v>
      </c>
      <c r="AX16" s="363" t="s">
        <v>26</v>
      </c>
      <c r="AY16" s="362"/>
      <c r="AZ16" s="362"/>
      <c r="BA16" s="362"/>
      <c r="BB16" s="26"/>
    </row>
    <row r="17" spans="2:16">
      <c r="B17" s="4"/>
      <c r="C17" s="5"/>
      <c r="D17" s="6"/>
      <c r="E17" s="7"/>
      <c r="F17" s="6"/>
      <c r="G17" s="7"/>
      <c r="H17" s="6"/>
      <c r="I17" s="8"/>
      <c r="J17" s="6"/>
      <c r="K17" s="2"/>
      <c r="L17" s="6"/>
      <c r="M17" s="7"/>
      <c r="N17" s="6"/>
      <c r="O17" s="2"/>
      <c r="P17" s="6"/>
    </row>
    <row r="18" spans="2:16">
      <c r="B18" s="4"/>
      <c r="C18" s="5"/>
      <c r="D18" s="6"/>
      <c r="E18" s="7"/>
      <c r="F18" s="6"/>
      <c r="G18" s="7"/>
      <c r="H18" s="6"/>
      <c r="I18" s="8"/>
      <c r="J18" s="6"/>
      <c r="K18" s="9"/>
      <c r="L18" s="9"/>
      <c r="M18" s="7"/>
      <c r="N18" s="6"/>
      <c r="O18" s="9"/>
      <c r="P18" s="6"/>
    </row>
  </sheetData>
  <sheetProtection selectLockedCells="1" selectUnlockedCells="1"/>
  <customSheetViews>
    <customSheetView guid="{B18BEFB4-A86C-40C3-80CB-F08CED441C6D}" hiddenColumns="1" topLeftCell="A7">
      <selection activeCell="P30" sqref="P30"/>
      <pageMargins left="0.25" right="0.25" top="0.75" bottom="0.75" header="0.3" footer="0.3"/>
      <pageSetup paperSize="9" orientation="landscape" r:id="rId1"/>
    </customSheetView>
    <customSheetView guid="{FC501F04-D46E-4CDF-9010-91E83187ABE6}" hiddenColumns="1" topLeftCell="A7">
      <selection activeCell="P30" sqref="P30"/>
      <pageMargins left="0.25" right="0.25" top="0.75" bottom="0.75" header="0.3" footer="0.3"/>
      <pageSetup paperSize="9" orientation="landscape" r:id="rId2"/>
    </customSheetView>
    <customSheetView guid="{B5E183F6-B6D2-4150-9405-E2F4F509F131}" hiddenColumns="1" topLeftCell="A7">
      <selection activeCell="AB19" sqref="AB19"/>
      <pageMargins left="0.25" right="0.25" top="0.75" bottom="0.75" header="0.3" footer="0.3"/>
      <pageSetup paperSize="9" orientation="landscape" r:id="rId3"/>
    </customSheetView>
  </customSheetViews>
  <mergeCells count="22">
    <mergeCell ref="B4:BB4"/>
    <mergeCell ref="G16:J16"/>
    <mergeCell ref="M16:P16"/>
    <mergeCell ref="S16:V16"/>
    <mergeCell ref="Y16:AB16"/>
    <mergeCell ref="Y5:AA7"/>
    <mergeCell ref="AC5:AF7"/>
    <mergeCell ref="AH5:AJ7"/>
    <mergeCell ref="AL5:AO7"/>
    <mergeCell ref="AP5:AS7"/>
    <mergeCell ref="AU5:AW7"/>
    <mergeCell ref="L5:O7"/>
    <mergeCell ref="P5:S7"/>
    <mergeCell ref="U5:W7"/>
    <mergeCell ref="B5:B9"/>
    <mergeCell ref="C5:F7"/>
    <mergeCell ref="H5:J7"/>
    <mergeCell ref="AY5:BC7"/>
    <mergeCell ref="AQ16:AU16"/>
    <mergeCell ref="AK16:AN16"/>
    <mergeCell ref="AE16:AH16"/>
    <mergeCell ref="AX16:BA16"/>
  </mergeCells>
  <pageMargins left="0.25" right="0.25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G30" sqref="G30"/>
    </sheetView>
  </sheetViews>
  <sheetFormatPr defaultRowHeight="15.75"/>
  <cols>
    <col min="1" max="1" width="7.42578125" style="165" customWidth="1"/>
    <col min="2" max="2" width="23.140625" style="165" customWidth="1"/>
    <col min="3" max="3" width="11.28515625" style="165" customWidth="1"/>
    <col min="4" max="4" width="16.42578125" style="165" customWidth="1"/>
    <col min="5" max="5" width="16.85546875" style="165" customWidth="1"/>
    <col min="6" max="6" width="17.140625" style="165" customWidth="1"/>
    <col min="7" max="7" width="18" style="165" customWidth="1"/>
    <col min="8" max="8" width="11.5703125" style="165" customWidth="1"/>
    <col min="9" max="9" width="9.5703125" style="165" customWidth="1"/>
    <col min="10" max="10" width="15" style="165" customWidth="1"/>
    <col min="11" max="11" width="14.28515625" style="165" customWidth="1"/>
    <col min="12" max="12" width="16.85546875" style="165" customWidth="1"/>
    <col min="13" max="13" width="12" style="165" customWidth="1"/>
    <col min="14" max="14" width="9.140625" style="165" customWidth="1"/>
    <col min="15" max="16384" width="9.140625" style="165"/>
  </cols>
  <sheetData>
    <row r="1" spans="1:14">
      <c r="A1" s="105"/>
      <c r="B1" s="168"/>
      <c r="C1" s="168"/>
      <c r="D1" s="168"/>
      <c r="E1" s="168"/>
      <c r="F1" s="168"/>
      <c r="G1" s="168"/>
      <c r="H1" s="168"/>
      <c r="I1" s="168"/>
    </row>
    <row r="2" spans="1:14" ht="15.75" customHeight="1" thickBot="1">
      <c r="A2" s="169" t="s">
        <v>190</v>
      </c>
      <c r="J2" s="170"/>
      <c r="K2" s="170"/>
      <c r="L2" s="170"/>
      <c r="M2" s="170"/>
      <c r="N2" s="170"/>
    </row>
    <row r="3" spans="1:14" ht="75.75" customHeight="1" thickBot="1">
      <c r="A3" s="390" t="s">
        <v>191</v>
      </c>
      <c r="B3" s="387" t="s">
        <v>192</v>
      </c>
      <c r="C3" s="387" t="s">
        <v>25</v>
      </c>
      <c r="D3" s="393" t="s">
        <v>29</v>
      </c>
      <c r="E3" s="394"/>
      <c r="F3" s="387" t="s">
        <v>28</v>
      </c>
      <c r="G3" s="387" t="s">
        <v>193</v>
      </c>
      <c r="H3" s="387" t="s">
        <v>26</v>
      </c>
      <c r="I3" s="387" t="s">
        <v>31</v>
      </c>
      <c r="J3" s="171"/>
      <c r="K3" s="171"/>
      <c r="L3" s="171"/>
      <c r="M3" s="171"/>
      <c r="N3" s="171"/>
    </row>
    <row r="4" spans="1:14">
      <c r="A4" s="391"/>
      <c r="B4" s="388"/>
      <c r="C4" s="388"/>
      <c r="D4" s="387" t="s">
        <v>194</v>
      </c>
      <c r="E4" s="176" t="s">
        <v>195</v>
      </c>
      <c r="F4" s="388"/>
      <c r="G4" s="388"/>
      <c r="H4" s="388"/>
      <c r="I4" s="388"/>
      <c r="J4" s="171"/>
      <c r="K4" s="171"/>
      <c r="L4" s="171"/>
      <c r="M4" s="171"/>
      <c r="N4" s="171"/>
    </row>
    <row r="5" spans="1:14" ht="16.5" thickBot="1">
      <c r="A5" s="392"/>
      <c r="B5" s="389"/>
      <c r="C5" s="389"/>
      <c r="D5" s="389"/>
      <c r="E5" s="167"/>
      <c r="F5" s="389"/>
      <c r="G5" s="389"/>
      <c r="H5" s="389"/>
      <c r="I5" s="389"/>
      <c r="J5" s="171"/>
      <c r="K5" s="171"/>
      <c r="L5" s="171"/>
      <c r="M5" s="171"/>
      <c r="N5" s="171"/>
    </row>
    <row r="6" spans="1:14" s="174" customFormat="1" ht="13.5" thickBot="1">
      <c r="A6" s="121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  <c r="G6" s="177">
        <v>7</v>
      </c>
      <c r="H6" s="177">
        <v>8</v>
      </c>
      <c r="I6" s="177">
        <v>9</v>
      </c>
      <c r="J6" s="173"/>
      <c r="K6" s="173"/>
      <c r="L6" s="173"/>
      <c r="M6" s="173"/>
      <c r="N6" s="173"/>
    </row>
    <row r="7" spans="1:14" ht="16.5" thickBot="1">
      <c r="A7" s="175" t="s">
        <v>196</v>
      </c>
      <c r="B7" s="181">
        <v>39</v>
      </c>
      <c r="C7" s="181"/>
      <c r="D7" s="181"/>
      <c r="E7" s="181"/>
      <c r="F7" s="181">
        <v>2</v>
      </c>
      <c r="G7" s="181"/>
      <c r="H7" s="181">
        <v>11</v>
      </c>
      <c r="I7" s="181">
        <v>52</v>
      </c>
      <c r="J7" s="171"/>
      <c r="K7" s="171"/>
      <c r="L7" s="171"/>
      <c r="M7" s="171"/>
      <c r="N7" s="171"/>
    </row>
    <row r="8" spans="1:14" ht="16.5" thickBot="1">
      <c r="A8" s="175" t="s">
        <v>197</v>
      </c>
      <c r="B8" s="181">
        <v>30</v>
      </c>
      <c r="C8" s="181">
        <v>6</v>
      </c>
      <c r="D8" s="181">
        <v>4</v>
      </c>
      <c r="E8" s="181"/>
      <c r="F8" s="181">
        <v>2</v>
      </c>
      <c r="G8" s="181"/>
      <c r="H8" s="181">
        <v>10</v>
      </c>
      <c r="I8" s="181">
        <v>52</v>
      </c>
      <c r="J8" s="172"/>
      <c r="K8" s="172"/>
      <c r="L8" s="172"/>
      <c r="M8" s="172"/>
      <c r="N8" s="172"/>
    </row>
    <row r="9" spans="1:14" ht="16.5" thickBot="1">
      <c r="A9" s="175" t="s">
        <v>198</v>
      </c>
      <c r="B9" s="181">
        <v>30</v>
      </c>
      <c r="C9" s="181">
        <v>5</v>
      </c>
      <c r="D9" s="181">
        <v>4</v>
      </c>
      <c r="E9" s="181"/>
      <c r="F9" s="181">
        <v>2</v>
      </c>
      <c r="G9" s="181"/>
      <c r="H9" s="181">
        <v>11</v>
      </c>
      <c r="I9" s="181">
        <v>52</v>
      </c>
    </row>
    <row r="10" spans="1:14" ht="16.5" thickBot="1">
      <c r="A10" s="175" t="s">
        <v>199</v>
      </c>
      <c r="B10" s="181">
        <v>24</v>
      </c>
      <c r="C10" s="181"/>
      <c r="D10" s="181">
        <v>6</v>
      </c>
      <c r="E10" s="181">
        <v>4</v>
      </c>
      <c r="F10" s="181">
        <v>1</v>
      </c>
      <c r="G10" s="181">
        <v>6</v>
      </c>
      <c r="H10" s="181">
        <v>2</v>
      </c>
      <c r="I10" s="181">
        <v>43</v>
      </c>
    </row>
    <row r="11" spans="1:14" ht="16.5" thickBot="1">
      <c r="A11" s="180" t="s">
        <v>31</v>
      </c>
      <c r="B11" s="182">
        <v>123</v>
      </c>
      <c r="C11" s="182">
        <v>11</v>
      </c>
      <c r="D11" s="182">
        <v>14</v>
      </c>
      <c r="E11" s="182">
        <v>4</v>
      </c>
      <c r="F11" s="182">
        <v>7</v>
      </c>
      <c r="G11" s="182">
        <v>6</v>
      </c>
      <c r="H11" s="182">
        <v>34</v>
      </c>
      <c r="I11" s="182">
        <v>199</v>
      </c>
    </row>
  </sheetData>
  <customSheetViews>
    <customSheetView guid="{B18BEFB4-A86C-40C3-80CB-F08CED441C6D}">
      <selection activeCell="R24" sqref="R24"/>
      <pageMargins left="0.7" right="0.7" top="0.75" bottom="0.75" header="0.3" footer="0.3"/>
      <pageSetup paperSize="9" orientation="landscape" horizontalDpi="0" verticalDpi="0" r:id="rId1"/>
    </customSheetView>
    <customSheetView guid="{FC501F04-D46E-4CDF-9010-91E83187ABE6}">
      <selection activeCell="R24" sqref="R24"/>
      <pageMargins left="0.7" right="0.7" top="0.75" bottom="0.75" header="0.3" footer="0.3"/>
      <pageSetup paperSize="9" orientation="landscape" horizontalDpi="0" verticalDpi="0" r:id="rId2"/>
    </customSheetView>
    <customSheetView guid="{B5E183F6-B6D2-4150-9405-E2F4F509F131}">
      <selection activeCell="Q3" sqref="Q3"/>
      <pageMargins left="0.7" right="0.7" top="0.75" bottom="0.75" header="0.3" footer="0.3"/>
      <pageSetup paperSize="9" orientation="landscape" horizontalDpi="0" verticalDpi="0" r:id="rId3"/>
    </customSheetView>
  </customSheetViews>
  <mergeCells count="9">
    <mergeCell ref="G3:G5"/>
    <mergeCell ref="H3:H5"/>
    <mergeCell ref="I3:I5"/>
    <mergeCell ref="D4:D5"/>
    <mergeCell ref="A3:A5"/>
    <mergeCell ref="B3:B5"/>
    <mergeCell ref="C3:C5"/>
    <mergeCell ref="D3:E3"/>
    <mergeCell ref="F3:F5"/>
  </mergeCells>
  <pageMargins left="0.51181102362204722" right="0.51181102362204722" top="0.55118110236220474" bottom="0.74803149606299213" header="0.31496062992125984" footer="0.31496062992125984"/>
  <pageSetup paperSize="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tabSelected="1" topLeftCell="A61" zoomScaleNormal="100" workbookViewId="0">
      <selection activeCell="N63" sqref="N63"/>
    </sheetView>
  </sheetViews>
  <sheetFormatPr defaultColWidth="5.28515625" defaultRowHeight="15"/>
  <cols>
    <col min="1" max="1" width="9.5703125" customWidth="1"/>
    <col min="2" max="2" width="28.28515625" style="193" customWidth="1"/>
    <col min="3" max="3" width="12.28515625" customWidth="1"/>
    <col min="4" max="4" width="7.140625" bestFit="1" customWidth="1"/>
    <col min="7" max="7" width="5.28515625" customWidth="1"/>
    <col min="8" max="8" width="7.28515625" customWidth="1"/>
    <col min="9" max="9" width="6.85546875" customWidth="1"/>
    <col min="12" max="12" width="5" customWidth="1"/>
    <col min="13" max="13" width="4.85546875" customWidth="1"/>
    <col min="14" max="14" width="4.7109375" customWidth="1"/>
    <col min="15" max="15" width="5.28515625" customWidth="1"/>
    <col min="16" max="16" width="4.85546875" customWidth="1"/>
    <col min="17" max="17" width="6.140625" customWidth="1"/>
  </cols>
  <sheetData>
    <row r="1" spans="1:17" ht="16.5" thickBot="1">
      <c r="A1" s="104" t="s">
        <v>40</v>
      </c>
      <c r="B1" s="20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>
      <c r="A2" s="403" t="s">
        <v>41</v>
      </c>
      <c r="B2" s="406" t="s">
        <v>42</v>
      </c>
      <c r="C2" s="409" t="s">
        <v>43</v>
      </c>
      <c r="D2" s="426" t="s">
        <v>44</v>
      </c>
      <c r="E2" s="427"/>
      <c r="F2" s="427"/>
      <c r="G2" s="427"/>
      <c r="H2" s="427"/>
      <c r="I2" s="428"/>
      <c r="J2" s="426" t="s">
        <v>45</v>
      </c>
      <c r="K2" s="427"/>
      <c r="L2" s="427"/>
      <c r="M2" s="427"/>
      <c r="N2" s="427"/>
      <c r="O2" s="427"/>
      <c r="P2" s="427"/>
      <c r="Q2" s="428"/>
    </row>
    <row r="3" spans="1:17">
      <c r="A3" s="404"/>
      <c r="B3" s="407"/>
      <c r="C3" s="410"/>
      <c r="D3" s="429"/>
      <c r="E3" s="430"/>
      <c r="F3" s="430"/>
      <c r="G3" s="430"/>
      <c r="H3" s="430"/>
      <c r="I3" s="431"/>
      <c r="J3" s="429"/>
      <c r="K3" s="430"/>
      <c r="L3" s="430"/>
      <c r="M3" s="430"/>
      <c r="N3" s="430"/>
      <c r="O3" s="430"/>
      <c r="P3" s="430"/>
      <c r="Q3" s="431"/>
    </row>
    <row r="4" spans="1:17">
      <c r="A4" s="404"/>
      <c r="B4" s="407"/>
      <c r="C4" s="410"/>
      <c r="D4" s="429"/>
      <c r="E4" s="430"/>
      <c r="F4" s="430"/>
      <c r="G4" s="430"/>
      <c r="H4" s="430"/>
      <c r="I4" s="431"/>
      <c r="J4" s="429"/>
      <c r="K4" s="430"/>
      <c r="L4" s="430"/>
      <c r="M4" s="430"/>
      <c r="N4" s="430"/>
      <c r="O4" s="430"/>
      <c r="P4" s="430"/>
      <c r="Q4" s="431"/>
    </row>
    <row r="5" spans="1:17" ht="15.75" thickBot="1">
      <c r="A5" s="404"/>
      <c r="B5" s="407"/>
      <c r="C5" s="410"/>
      <c r="D5" s="432"/>
      <c r="E5" s="430"/>
      <c r="F5" s="433"/>
      <c r="G5" s="433"/>
      <c r="H5" s="433"/>
      <c r="I5" s="437"/>
      <c r="J5" s="432"/>
      <c r="K5" s="433"/>
      <c r="L5" s="433"/>
      <c r="M5" s="433"/>
      <c r="N5" s="433"/>
      <c r="O5" s="433"/>
      <c r="P5" s="430"/>
      <c r="Q5" s="431"/>
    </row>
    <row r="6" spans="1:17" ht="15.75" thickBot="1">
      <c r="A6" s="404"/>
      <c r="B6" s="407"/>
      <c r="C6" s="410"/>
      <c r="D6" s="434" t="s">
        <v>152</v>
      </c>
      <c r="E6" s="409" t="s">
        <v>46</v>
      </c>
      <c r="F6" s="449" t="s">
        <v>47</v>
      </c>
      <c r="G6" s="449"/>
      <c r="H6" s="449"/>
      <c r="I6" s="450"/>
      <c r="J6" s="451" t="s">
        <v>48</v>
      </c>
      <c r="K6" s="450"/>
      <c r="L6" s="451" t="s">
        <v>49</v>
      </c>
      <c r="M6" s="450"/>
      <c r="N6" s="451" t="s">
        <v>50</v>
      </c>
      <c r="O6" s="450"/>
      <c r="P6" s="438" t="s">
        <v>51</v>
      </c>
      <c r="Q6" s="438"/>
    </row>
    <row r="7" spans="1:17" ht="15.75" thickBot="1">
      <c r="A7" s="404"/>
      <c r="B7" s="407"/>
      <c r="C7" s="410"/>
      <c r="D7" s="435"/>
      <c r="E7" s="410"/>
      <c r="F7" s="443"/>
      <c r="G7" s="443"/>
      <c r="H7" s="443"/>
      <c r="I7" s="444"/>
      <c r="J7" s="442"/>
      <c r="K7" s="444"/>
      <c r="L7" s="442"/>
      <c r="M7" s="444"/>
      <c r="N7" s="442"/>
      <c r="O7" s="444"/>
      <c r="P7" s="438"/>
      <c r="Q7" s="438"/>
    </row>
    <row r="8" spans="1:17" ht="15.75" thickBot="1">
      <c r="A8" s="404"/>
      <c r="B8" s="407"/>
      <c r="C8" s="410"/>
      <c r="D8" s="435"/>
      <c r="E8" s="410"/>
      <c r="F8" s="439" t="s">
        <v>52</v>
      </c>
      <c r="G8" s="426" t="s">
        <v>53</v>
      </c>
      <c r="H8" s="427"/>
      <c r="I8" s="428"/>
      <c r="J8" s="43">
        <v>1</v>
      </c>
      <c r="K8" s="43">
        <v>2</v>
      </c>
      <c r="L8" s="44">
        <v>3</v>
      </c>
      <c r="M8" s="44">
        <v>4</v>
      </c>
      <c r="N8" s="45">
        <v>5</v>
      </c>
      <c r="O8" s="44">
        <v>6</v>
      </c>
      <c r="P8" s="46">
        <v>7</v>
      </c>
      <c r="Q8" s="46">
        <v>8</v>
      </c>
    </row>
    <row r="9" spans="1:17" ht="15.75" thickBot="1">
      <c r="A9" s="404"/>
      <c r="B9" s="407"/>
      <c r="C9" s="410"/>
      <c r="D9" s="435"/>
      <c r="E9" s="410"/>
      <c r="F9" s="440"/>
      <c r="G9" s="442"/>
      <c r="H9" s="443"/>
      <c r="I9" s="444"/>
      <c r="J9" s="43" t="s">
        <v>54</v>
      </c>
      <c r="K9" s="43" t="s">
        <v>54</v>
      </c>
      <c r="L9" s="44" t="s">
        <v>54</v>
      </c>
      <c r="M9" s="44" t="s">
        <v>54</v>
      </c>
      <c r="N9" s="47" t="s">
        <v>54</v>
      </c>
      <c r="O9" s="44" t="s">
        <v>54</v>
      </c>
      <c r="P9" s="46" t="s">
        <v>54</v>
      </c>
      <c r="Q9" s="46" t="s">
        <v>54</v>
      </c>
    </row>
    <row r="10" spans="1:17" ht="15.75" thickBot="1">
      <c r="A10" s="404"/>
      <c r="B10" s="407"/>
      <c r="C10" s="410"/>
      <c r="D10" s="435"/>
      <c r="E10" s="410"/>
      <c r="F10" s="440"/>
      <c r="G10" s="409" t="s">
        <v>153</v>
      </c>
      <c r="H10" s="445" t="s">
        <v>154</v>
      </c>
      <c r="I10" s="447" t="s">
        <v>155</v>
      </c>
      <c r="J10" s="48">
        <v>17</v>
      </c>
      <c r="K10" s="48">
        <v>22</v>
      </c>
      <c r="L10" s="44">
        <v>16</v>
      </c>
      <c r="M10" s="44">
        <v>23</v>
      </c>
      <c r="N10" s="49">
        <v>16</v>
      </c>
      <c r="O10" s="44">
        <v>24</v>
      </c>
      <c r="P10" s="44">
        <v>16</v>
      </c>
      <c r="Q10" s="46">
        <v>13</v>
      </c>
    </row>
    <row r="11" spans="1:17" ht="60" customHeight="1" thickBot="1">
      <c r="A11" s="405"/>
      <c r="B11" s="408"/>
      <c r="C11" s="411"/>
      <c r="D11" s="436"/>
      <c r="E11" s="411"/>
      <c r="F11" s="441"/>
      <c r="G11" s="411"/>
      <c r="H11" s="446"/>
      <c r="I11" s="448"/>
      <c r="J11" s="50" t="s">
        <v>55</v>
      </c>
      <c r="K11" s="50" t="s">
        <v>55</v>
      </c>
      <c r="L11" s="51" t="s">
        <v>55</v>
      </c>
      <c r="M11" s="50" t="s">
        <v>55</v>
      </c>
      <c r="N11" s="113" t="s">
        <v>55</v>
      </c>
      <c r="O11" s="51" t="s">
        <v>55</v>
      </c>
      <c r="P11" s="52" t="s">
        <v>55</v>
      </c>
      <c r="Q11" s="45" t="s">
        <v>55</v>
      </c>
    </row>
    <row r="12" spans="1:17" ht="15" customHeight="1" thickBot="1">
      <c r="A12" s="115">
        <v>1</v>
      </c>
      <c r="B12" s="191">
        <v>2</v>
      </c>
      <c r="C12" s="115">
        <v>3</v>
      </c>
      <c r="D12" s="111">
        <v>4</v>
      </c>
      <c r="E12" s="116">
        <v>5</v>
      </c>
      <c r="F12" s="117">
        <v>6</v>
      </c>
      <c r="G12" s="114">
        <v>7</v>
      </c>
      <c r="H12" s="112">
        <v>8</v>
      </c>
      <c r="I12" s="110">
        <v>9</v>
      </c>
      <c r="J12" s="109">
        <v>10</v>
      </c>
      <c r="K12" s="109">
        <v>11</v>
      </c>
      <c r="L12" s="145">
        <v>12</v>
      </c>
      <c r="M12" s="112">
        <v>13</v>
      </c>
      <c r="N12" s="107">
        <v>14</v>
      </c>
      <c r="O12" s="112">
        <v>15</v>
      </c>
      <c r="P12" s="106">
        <v>16</v>
      </c>
      <c r="Q12" s="112">
        <v>17</v>
      </c>
    </row>
    <row r="13" spans="1:17" s="250" customFormat="1" ht="15.75" thickBot="1">
      <c r="A13" s="245" t="s">
        <v>56</v>
      </c>
      <c r="B13" s="246" t="s">
        <v>156</v>
      </c>
      <c r="C13" s="247" t="s">
        <v>316</v>
      </c>
      <c r="D13" s="248">
        <f>SUM(D14+D26)</f>
        <v>2952</v>
      </c>
      <c r="E13" s="248">
        <f>E14+E26</f>
        <v>1215</v>
      </c>
      <c r="F13" s="248">
        <f>F14+F26+F32</f>
        <v>1476</v>
      </c>
      <c r="G13" s="248">
        <f>SUM(G14+G26)</f>
        <v>1930</v>
      </c>
      <c r="H13" s="248">
        <f>SUM(H14+H26)</f>
        <v>406</v>
      </c>
      <c r="I13" s="248">
        <f xml:space="preserve"> I52+I68</f>
        <v>15</v>
      </c>
      <c r="J13" s="248">
        <f>SUM(J14+J26)</f>
        <v>612</v>
      </c>
      <c r="K13" s="248">
        <f>SUM(K14+K26+K31)</f>
        <v>792</v>
      </c>
      <c r="L13" s="248">
        <f>SUM(L14+L26+L31)</f>
        <v>72</v>
      </c>
      <c r="M13" s="248">
        <f>SUM(M14+M26)</f>
        <v>0</v>
      </c>
      <c r="N13" s="499"/>
      <c r="O13" s="248"/>
      <c r="P13" s="248"/>
      <c r="Q13" s="249"/>
    </row>
    <row r="14" spans="1:17" s="257" customFormat="1" ht="15.75" thickBot="1">
      <c r="A14" s="252"/>
      <c r="B14" s="253" t="s">
        <v>157</v>
      </c>
      <c r="C14" s="254" t="s">
        <v>315</v>
      </c>
      <c r="D14" s="255">
        <f>D15+D16+D17+D18+D19+D20+D21+D22+D23+D24+D25+D26+D31</f>
        <v>2215</v>
      </c>
      <c r="E14" s="255">
        <f>SUM(E15:E30)</f>
        <v>969</v>
      </c>
      <c r="F14" s="255">
        <f>F15+F16+F17+F18+F19+F20+F21+F22+F23+F24+F25</f>
        <v>949</v>
      </c>
      <c r="G14" s="255">
        <f>SUM(G15:G32)</f>
        <v>1531</v>
      </c>
      <c r="H14" s="255">
        <f>SUM(H15:H22)</f>
        <v>269</v>
      </c>
      <c r="I14" s="255"/>
      <c r="J14" s="255">
        <f>SUM(J15:J25)</f>
        <v>376</v>
      </c>
      <c r="K14" s="255">
        <f>SUM(K15:K25)</f>
        <v>537</v>
      </c>
      <c r="L14" s="255">
        <f>L15+L16+L17+L18+L19+L20+L21+L22+L23+L24+L25+L25</f>
        <v>36</v>
      </c>
      <c r="M14" s="255">
        <f>SUM(M15:M25)</f>
        <v>0</v>
      </c>
      <c r="N14" s="480"/>
      <c r="O14" s="255"/>
      <c r="P14" s="255"/>
      <c r="Q14" s="256"/>
    </row>
    <row r="15" spans="1:17" ht="15.75" thickBot="1">
      <c r="A15" s="327" t="s">
        <v>305</v>
      </c>
      <c r="B15" s="202" t="s">
        <v>256</v>
      </c>
      <c r="C15" s="326" t="s">
        <v>308</v>
      </c>
      <c r="D15" s="127">
        <v>117</v>
      </c>
      <c r="E15" s="54">
        <v>39</v>
      </c>
      <c r="F15" s="53">
        <f t="shared" ref="F15:F20" si="0">J15+K15</f>
        <v>78</v>
      </c>
      <c r="G15" s="54">
        <v>70</v>
      </c>
      <c r="H15" s="54">
        <v>8</v>
      </c>
      <c r="I15" s="54"/>
      <c r="J15" s="54">
        <v>34</v>
      </c>
      <c r="K15" s="54">
        <v>44</v>
      </c>
      <c r="L15" s="127"/>
      <c r="M15" s="127"/>
      <c r="N15" s="480"/>
      <c r="O15" s="55"/>
      <c r="P15" s="146"/>
      <c r="Q15" s="55"/>
    </row>
    <row r="16" spans="1:17" ht="15.75" thickBot="1">
      <c r="A16" s="328" t="s">
        <v>306</v>
      </c>
      <c r="B16" s="203" t="s">
        <v>257</v>
      </c>
      <c r="C16" s="330" t="s">
        <v>307</v>
      </c>
      <c r="D16" s="127">
        <v>176</v>
      </c>
      <c r="E16" s="54">
        <v>59</v>
      </c>
      <c r="F16" s="53">
        <f t="shared" si="0"/>
        <v>117</v>
      </c>
      <c r="G16" s="54">
        <v>117</v>
      </c>
      <c r="H16" s="54"/>
      <c r="I16" s="54"/>
      <c r="J16" s="54">
        <v>51</v>
      </c>
      <c r="K16" s="54">
        <v>66</v>
      </c>
      <c r="L16" s="127"/>
      <c r="M16" s="127"/>
      <c r="N16" s="480"/>
      <c r="O16" s="55"/>
      <c r="P16" s="146"/>
      <c r="Q16" s="55"/>
    </row>
    <row r="17" spans="1:17" ht="15.75" thickBot="1">
      <c r="A17" s="55" t="s">
        <v>343</v>
      </c>
      <c r="B17" s="202" t="s">
        <v>258</v>
      </c>
      <c r="C17" s="329" t="s">
        <v>304</v>
      </c>
      <c r="D17" s="127">
        <v>176</v>
      </c>
      <c r="E17" s="54">
        <v>59</v>
      </c>
      <c r="F17" s="53">
        <f t="shared" si="0"/>
        <v>117</v>
      </c>
      <c r="G17" s="54">
        <v>39</v>
      </c>
      <c r="H17" s="54">
        <v>78</v>
      </c>
      <c r="I17" s="54"/>
      <c r="J17" s="54">
        <v>51</v>
      </c>
      <c r="K17" s="54">
        <v>66</v>
      </c>
      <c r="L17" s="127"/>
      <c r="M17" s="127"/>
      <c r="N17" s="480"/>
      <c r="O17" s="55"/>
      <c r="P17" s="146"/>
      <c r="Q17" s="55"/>
    </row>
    <row r="18" spans="1:17" ht="15.75" thickBot="1">
      <c r="A18" s="55" t="s">
        <v>344</v>
      </c>
      <c r="B18" s="202" t="s">
        <v>57</v>
      </c>
      <c r="C18" s="329" t="s">
        <v>307</v>
      </c>
      <c r="D18" s="127">
        <v>176</v>
      </c>
      <c r="E18" s="54">
        <v>59</v>
      </c>
      <c r="F18" s="53">
        <f t="shared" si="0"/>
        <v>117</v>
      </c>
      <c r="G18" s="54">
        <v>113</v>
      </c>
      <c r="H18" s="54">
        <v>4</v>
      </c>
      <c r="I18" s="54"/>
      <c r="J18" s="54">
        <v>51</v>
      </c>
      <c r="K18" s="54">
        <v>66</v>
      </c>
      <c r="L18" s="127"/>
      <c r="M18" s="127"/>
      <c r="N18" s="480"/>
      <c r="O18" s="55"/>
      <c r="P18" s="146"/>
      <c r="Q18" s="55"/>
    </row>
    <row r="19" spans="1:17" ht="15.75" thickBot="1">
      <c r="A19" s="55" t="s">
        <v>345</v>
      </c>
      <c r="B19" s="202" t="s">
        <v>241</v>
      </c>
      <c r="C19" s="329" t="s">
        <v>307</v>
      </c>
      <c r="D19" s="128">
        <v>117</v>
      </c>
      <c r="E19" s="54">
        <v>39</v>
      </c>
      <c r="F19" s="53">
        <f t="shared" si="0"/>
        <v>78</v>
      </c>
      <c r="G19" s="54">
        <v>74</v>
      </c>
      <c r="H19" s="54">
        <v>4</v>
      </c>
      <c r="I19" s="54"/>
      <c r="J19" s="54">
        <v>34</v>
      </c>
      <c r="K19" s="54">
        <v>44</v>
      </c>
      <c r="L19" s="127"/>
      <c r="M19" s="127"/>
      <c r="N19" s="480"/>
      <c r="O19" s="55"/>
      <c r="P19" s="146"/>
      <c r="Q19" s="55"/>
    </row>
    <row r="20" spans="1:17" ht="15.75" thickBot="1">
      <c r="A20" s="55" t="s">
        <v>346</v>
      </c>
      <c r="B20" s="202" t="s">
        <v>253</v>
      </c>
      <c r="C20" s="329" t="s">
        <v>307</v>
      </c>
      <c r="D20" s="128">
        <v>162</v>
      </c>
      <c r="E20" s="54">
        <v>54</v>
      </c>
      <c r="F20" s="53">
        <f t="shared" si="0"/>
        <v>108</v>
      </c>
      <c r="G20" s="54">
        <v>78</v>
      </c>
      <c r="H20" s="54">
        <v>30</v>
      </c>
      <c r="I20" s="54"/>
      <c r="J20" s="54">
        <v>34</v>
      </c>
      <c r="K20" s="54">
        <v>74</v>
      </c>
      <c r="L20" s="127"/>
      <c r="M20" s="127"/>
      <c r="N20" s="480"/>
      <c r="O20" s="55"/>
      <c r="P20" s="146"/>
      <c r="Q20" s="55"/>
    </row>
    <row r="21" spans="1:17" ht="15.75" thickBot="1">
      <c r="A21" s="55" t="s">
        <v>347</v>
      </c>
      <c r="B21" s="202" t="s">
        <v>58</v>
      </c>
      <c r="C21" s="329" t="s">
        <v>304</v>
      </c>
      <c r="D21" s="128">
        <f>E21+F21</f>
        <v>176</v>
      </c>
      <c r="E21" s="54">
        <v>59</v>
      </c>
      <c r="F21" s="53">
        <f t="shared" ref="F21:F23" si="1">J21+K21</f>
        <v>117</v>
      </c>
      <c r="G21" s="54">
        <v>2</v>
      </c>
      <c r="H21" s="54">
        <v>115</v>
      </c>
      <c r="I21" s="54"/>
      <c r="J21" s="54">
        <v>51</v>
      </c>
      <c r="K21" s="54">
        <v>66</v>
      </c>
      <c r="L21" s="127"/>
      <c r="M21" s="127"/>
      <c r="N21" s="480"/>
      <c r="O21" s="55"/>
      <c r="P21" s="146"/>
      <c r="Q21" s="55"/>
    </row>
    <row r="22" spans="1:17" ht="26.25" thickBot="1">
      <c r="A22" s="55" t="s">
        <v>348</v>
      </c>
      <c r="B22" s="203" t="s">
        <v>259</v>
      </c>
      <c r="C22" s="329" t="s">
        <v>307</v>
      </c>
      <c r="D22" s="127">
        <v>105</v>
      </c>
      <c r="E22" s="54">
        <v>35</v>
      </c>
      <c r="F22" s="53">
        <f t="shared" si="1"/>
        <v>70</v>
      </c>
      <c r="G22" s="54">
        <v>40</v>
      </c>
      <c r="H22" s="54">
        <v>30</v>
      </c>
      <c r="I22" s="54"/>
      <c r="J22" s="54">
        <v>34</v>
      </c>
      <c r="K22" s="54">
        <v>36</v>
      </c>
      <c r="L22" s="127"/>
      <c r="M22" s="127"/>
      <c r="N22" s="480"/>
      <c r="O22" s="55"/>
      <c r="P22" s="146"/>
      <c r="Q22" s="55"/>
    </row>
    <row r="23" spans="1:17" ht="15.75" thickBot="1">
      <c r="A23" s="55" t="s">
        <v>349</v>
      </c>
      <c r="B23" s="202" t="s">
        <v>244</v>
      </c>
      <c r="C23" s="329" t="s">
        <v>307</v>
      </c>
      <c r="D23" s="127">
        <v>54</v>
      </c>
      <c r="E23" s="127">
        <v>18</v>
      </c>
      <c r="F23" s="128">
        <f t="shared" si="1"/>
        <v>36</v>
      </c>
      <c r="G23" s="127">
        <v>36</v>
      </c>
      <c r="H23" s="127"/>
      <c r="I23" s="127"/>
      <c r="J23" s="127"/>
      <c r="K23" s="127">
        <v>36</v>
      </c>
      <c r="L23" s="127"/>
      <c r="M23" s="127"/>
      <c r="N23" s="480"/>
      <c r="O23" s="146"/>
      <c r="P23" s="146"/>
      <c r="Q23" s="55"/>
    </row>
    <row r="24" spans="1:17" ht="26.25" thickBot="1">
      <c r="A24" s="197" t="s">
        <v>350</v>
      </c>
      <c r="B24" s="331" t="s">
        <v>262</v>
      </c>
      <c r="C24" s="329" t="s">
        <v>312</v>
      </c>
      <c r="D24" s="127">
        <f>E24+F24</f>
        <v>113</v>
      </c>
      <c r="E24" s="127">
        <v>38</v>
      </c>
      <c r="F24" s="128">
        <f>J24+K24+L24+M24+N24</f>
        <v>75</v>
      </c>
      <c r="G24" s="127">
        <v>66</v>
      </c>
      <c r="H24" s="127">
        <v>9</v>
      </c>
      <c r="I24" s="127"/>
      <c r="J24" s="127"/>
      <c r="K24" s="127">
        <v>39</v>
      </c>
      <c r="L24" s="127">
        <v>36</v>
      </c>
      <c r="M24" s="127"/>
      <c r="N24" s="480"/>
      <c r="O24" s="146"/>
      <c r="P24" s="146"/>
      <c r="Q24" s="55"/>
    </row>
    <row r="25" spans="1:17" ht="15.75" thickBot="1">
      <c r="A25" s="55" t="s">
        <v>351</v>
      </c>
      <c r="B25" s="202" t="s">
        <v>252</v>
      </c>
      <c r="C25" s="56" t="s">
        <v>68</v>
      </c>
      <c r="D25" s="127">
        <v>54</v>
      </c>
      <c r="E25" s="127">
        <v>18</v>
      </c>
      <c r="F25" s="128">
        <f>J25+K25</f>
        <v>36</v>
      </c>
      <c r="G25" s="127">
        <v>26</v>
      </c>
      <c r="H25" s="127">
        <v>10</v>
      </c>
      <c r="I25" s="127"/>
      <c r="J25" s="127">
        <v>36</v>
      </c>
      <c r="K25" s="127"/>
      <c r="L25" s="127"/>
      <c r="M25" s="127"/>
      <c r="N25" s="480"/>
      <c r="O25" s="146"/>
      <c r="P25" s="146"/>
      <c r="Q25" s="55"/>
    </row>
    <row r="26" spans="1:17" s="257" customFormat="1" ht="26.25" thickBot="1">
      <c r="A26" s="252"/>
      <c r="B26" s="253" t="s">
        <v>158</v>
      </c>
      <c r="C26" s="258" t="s">
        <v>313</v>
      </c>
      <c r="D26" s="255">
        <f>SUM(D27:D30)</f>
        <v>737</v>
      </c>
      <c r="E26" s="255">
        <f>SUM(E27:E30)</f>
        <v>246</v>
      </c>
      <c r="F26" s="255">
        <f>SUM(F27:F30)</f>
        <v>491</v>
      </c>
      <c r="G26" s="255">
        <f>SUM(G27:G30)</f>
        <v>399</v>
      </c>
      <c r="H26" s="255">
        <f>SUM(H27:H30)</f>
        <v>137</v>
      </c>
      <c r="I26" s="255"/>
      <c r="J26" s="324">
        <f>SUM(J27:J30)</f>
        <v>236</v>
      </c>
      <c r="K26" s="324">
        <f>SUM(K27:K30)</f>
        <v>255</v>
      </c>
      <c r="L26" s="255"/>
      <c r="M26" s="255"/>
      <c r="N26" s="480"/>
      <c r="O26" s="255"/>
      <c r="P26" s="255"/>
      <c r="Q26" s="256"/>
    </row>
    <row r="27" spans="1:17" ht="15.75" thickBot="1">
      <c r="A27" s="55" t="s">
        <v>352</v>
      </c>
      <c r="B27" s="202" t="s">
        <v>59</v>
      </c>
      <c r="C27" s="329" t="s">
        <v>309</v>
      </c>
      <c r="D27" s="127">
        <f>E27+F27</f>
        <v>351</v>
      </c>
      <c r="E27" s="54">
        <v>117</v>
      </c>
      <c r="F27" s="53">
        <f>J27+K27</f>
        <v>234</v>
      </c>
      <c r="G27" s="54">
        <v>234</v>
      </c>
      <c r="H27" s="54"/>
      <c r="I27" s="54"/>
      <c r="J27" s="54">
        <v>117</v>
      </c>
      <c r="K27" s="54">
        <v>117</v>
      </c>
      <c r="L27" s="127"/>
      <c r="M27" s="127"/>
      <c r="N27" s="480"/>
      <c r="O27" s="55"/>
      <c r="P27" s="146"/>
      <c r="Q27" s="55"/>
    </row>
    <row r="28" spans="1:17" ht="15.75" thickBot="1">
      <c r="A28" s="55" t="s">
        <v>353</v>
      </c>
      <c r="B28" s="202" t="s">
        <v>254</v>
      </c>
      <c r="C28" s="329" t="s">
        <v>307</v>
      </c>
      <c r="D28" s="127">
        <v>150</v>
      </c>
      <c r="E28" s="54">
        <v>50</v>
      </c>
      <c r="F28" s="53">
        <f>J28+K28</f>
        <v>100</v>
      </c>
      <c r="G28" s="54">
        <v>40</v>
      </c>
      <c r="H28" s="54">
        <v>60</v>
      </c>
      <c r="I28" s="54"/>
      <c r="J28" s="54">
        <v>51</v>
      </c>
      <c r="K28" s="54">
        <v>49</v>
      </c>
      <c r="L28" s="127"/>
      <c r="M28" s="127"/>
      <c r="N28" s="480"/>
      <c r="O28" s="55"/>
      <c r="P28" s="146"/>
      <c r="Q28" s="55"/>
    </row>
    <row r="29" spans="1:17" ht="15.75" thickBot="1">
      <c r="A29" s="55" t="s">
        <v>354</v>
      </c>
      <c r="B29" s="202" t="s">
        <v>245</v>
      </c>
      <c r="C29" s="329" t="s">
        <v>307</v>
      </c>
      <c r="D29" s="127">
        <v>108</v>
      </c>
      <c r="E29" s="54">
        <v>36</v>
      </c>
      <c r="F29" s="53">
        <f>J29+K29</f>
        <v>72</v>
      </c>
      <c r="G29" s="54">
        <v>40</v>
      </c>
      <c r="H29" s="54">
        <v>22</v>
      </c>
      <c r="I29" s="54"/>
      <c r="J29" s="54">
        <v>34</v>
      </c>
      <c r="K29" s="54">
        <v>38</v>
      </c>
      <c r="L29" s="127"/>
      <c r="M29" s="127"/>
      <c r="N29" s="480"/>
      <c r="O29" s="55"/>
      <c r="P29" s="146"/>
      <c r="Q29" s="55"/>
    </row>
    <row r="30" spans="1:17" ht="15.75" thickBot="1">
      <c r="A30" s="55" t="s">
        <v>355</v>
      </c>
      <c r="B30" s="202" t="s">
        <v>246</v>
      </c>
      <c r="C30" s="329" t="s">
        <v>307</v>
      </c>
      <c r="D30" s="127">
        <v>128</v>
      </c>
      <c r="E30" s="127">
        <v>43</v>
      </c>
      <c r="F30" s="128">
        <f>J30+K30</f>
        <v>85</v>
      </c>
      <c r="G30" s="127">
        <v>85</v>
      </c>
      <c r="H30" s="127">
        <v>55</v>
      </c>
      <c r="I30" s="127"/>
      <c r="J30" s="127">
        <v>34</v>
      </c>
      <c r="K30" s="127">
        <v>51</v>
      </c>
      <c r="L30" s="127"/>
      <c r="M30" s="127"/>
      <c r="N30" s="480"/>
      <c r="O30" s="146"/>
      <c r="P30" s="146"/>
      <c r="Q30" s="146"/>
    </row>
    <row r="31" spans="1:17" ht="39" thickBot="1">
      <c r="A31" s="252"/>
      <c r="B31" s="312" t="s">
        <v>263</v>
      </c>
      <c r="C31" s="313" t="s">
        <v>314</v>
      </c>
      <c r="D31" s="255">
        <f>D32</f>
        <v>52</v>
      </c>
      <c r="E31" s="255">
        <v>16</v>
      </c>
      <c r="F31" s="314">
        <f>J32+K32+L32+M32+N32+O32</f>
        <v>36</v>
      </c>
      <c r="G31" s="255">
        <v>36</v>
      </c>
      <c r="H31" s="255">
        <f>H32+H33</f>
        <v>0</v>
      </c>
      <c r="I31" s="255"/>
      <c r="J31" s="255"/>
      <c r="K31" s="255"/>
      <c r="L31" s="255">
        <f>L32+L33</f>
        <v>36</v>
      </c>
      <c r="M31" s="255"/>
      <c r="N31" s="480"/>
      <c r="O31" s="315"/>
      <c r="P31" s="315"/>
      <c r="Q31" s="315"/>
    </row>
    <row r="32" spans="1:17" ht="15.75" thickBot="1">
      <c r="A32" s="197" t="s">
        <v>264</v>
      </c>
      <c r="B32" s="332" t="s">
        <v>265</v>
      </c>
      <c r="C32" s="329" t="s">
        <v>317</v>
      </c>
      <c r="D32" s="127">
        <f>E32+F32</f>
        <v>52</v>
      </c>
      <c r="E32" s="127">
        <v>16</v>
      </c>
      <c r="F32" s="128">
        <f>J32+K32+L32+M32+N32</f>
        <v>36</v>
      </c>
      <c r="G32" s="127">
        <v>36</v>
      </c>
      <c r="H32" s="127"/>
      <c r="I32" s="127"/>
      <c r="J32" s="127"/>
      <c r="K32" s="127"/>
      <c r="L32" s="127">
        <v>36</v>
      </c>
      <c r="M32" s="127"/>
      <c r="N32" s="480"/>
      <c r="O32" s="146"/>
      <c r="P32" s="146"/>
      <c r="Q32" s="146"/>
    </row>
    <row r="33" spans="1:21" ht="15.75" thickBot="1">
      <c r="A33" s="55" t="s">
        <v>310</v>
      </c>
      <c r="B33" s="311" t="s">
        <v>311</v>
      </c>
      <c r="C33" s="56"/>
      <c r="D33" s="127"/>
      <c r="E33" s="127"/>
      <c r="F33" s="128"/>
      <c r="G33" s="127"/>
      <c r="H33" s="127"/>
      <c r="I33" s="127"/>
      <c r="J33" s="127"/>
      <c r="K33" s="127"/>
      <c r="L33" s="127"/>
      <c r="M33" s="127"/>
      <c r="N33" s="480"/>
      <c r="O33" s="146"/>
      <c r="P33" s="146"/>
      <c r="Q33" s="146"/>
    </row>
    <row r="34" spans="1:21" s="251" customFormat="1" ht="26.25" thickBot="1">
      <c r="A34" s="260"/>
      <c r="B34" s="261" t="s">
        <v>60</v>
      </c>
      <c r="C34" s="262" t="s">
        <v>298</v>
      </c>
      <c r="D34" s="263" t="e">
        <f>D35+D41+D44</f>
        <v>#REF!</v>
      </c>
      <c r="E34" s="263" t="e">
        <f>E35+E41+E44</f>
        <v>#REF!</v>
      </c>
      <c r="F34" s="263">
        <f>F35+F41</f>
        <v>476</v>
      </c>
      <c r="G34" s="263">
        <f>G35+G41+G44</f>
        <v>1258</v>
      </c>
      <c r="H34" s="263" t="e">
        <f>H35+H41+H44</f>
        <v>#REF!</v>
      </c>
      <c r="I34" s="263">
        <f>SUM(I35+I41+I44)</f>
        <v>15</v>
      </c>
      <c r="J34" s="263"/>
      <c r="K34" s="263"/>
      <c r="L34" s="263" t="e">
        <f t="shared" ref="L34:Q34" si="2">SUM(L35+L41+L44)</f>
        <v>#REF!</v>
      </c>
      <c r="M34" s="263" t="e">
        <f t="shared" si="2"/>
        <v>#REF!</v>
      </c>
      <c r="N34" s="499" t="e">
        <f t="shared" si="2"/>
        <v>#REF!</v>
      </c>
      <c r="O34" s="263" t="e">
        <f t="shared" si="2"/>
        <v>#REF!</v>
      </c>
      <c r="P34" s="263" t="e">
        <f t="shared" si="2"/>
        <v>#REF!</v>
      </c>
      <c r="Q34" s="263" t="e">
        <f t="shared" si="2"/>
        <v>#REF!</v>
      </c>
    </row>
    <row r="35" spans="1:21" s="268" customFormat="1" ht="26.25" thickBot="1">
      <c r="A35" s="264" t="s">
        <v>61</v>
      </c>
      <c r="B35" s="265" t="s">
        <v>62</v>
      </c>
      <c r="C35" s="266" t="s">
        <v>357</v>
      </c>
      <c r="D35" s="267">
        <f>D36+D37+D38+D39+D40</f>
        <v>607</v>
      </c>
      <c r="E35" s="267">
        <f>E36+E37+E38+E39+E40</f>
        <v>179</v>
      </c>
      <c r="F35" s="267">
        <f>F36+F37+F38+F39</f>
        <v>428</v>
      </c>
      <c r="G35" s="267">
        <f>G36+G37+G38+G39+G40</f>
        <v>94</v>
      </c>
      <c r="H35" s="267">
        <f>H36+H37+H38+H39+H40</f>
        <v>334</v>
      </c>
      <c r="I35" s="267"/>
      <c r="J35" s="267"/>
      <c r="K35" s="267"/>
      <c r="L35" s="267">
        <f t="shared" ref="L35:Q35" si="3">SUM(L36:L40)</f>
        <v>160</v>
      </c>
      <c r="M35" s="267">
        <f t="shared" si="3"/>
        <v>84</v>
      </c>
      <c r="N35" s="499">
        <f t="shared" si="3"/>
        <v>48</v>
      </c>
      <c r="O35" s="267">
        <f t="shared" si="3"/>
        <v>72</v>
      </c>
      <c r="P35" s="267">
        <f t="shared" si="3"/>
        <v>64</v>
      </c>
      <c r="Q35" s="267">
        <f t="shared" si="3"/>
        <v>0</v>
      </c>
    </row>
    <row r="36" spans="1:21" ht="15.75" thickBot="1">
      <c r="A36" s="55" t="s">
        <v>63</v>
      </c>
      <c r="B36" s="203" t="s">
        <v>64</v>
      </c>
      <c r="C36" s="329" t="s">
        <v>312</v>
      </c>
      <c r="D36" s="127">
        <f>E36+F36</f>
        <v>72</v>
      </c>
      <c r="E36" s="54">
        <v>24</v>
      </c>
      <c r="F36" s="214">
        <v>48</v>
      </c>
      <c r="G36" s="54">
        <v>38</v>
      </c>
      <c r="H36" s="54">
        <v>10</v>
      </c>
      <c r="I36" s="54"/>
      <c r="J36" s="54"/>
      <c r="K36" s="54"/>
      <c r="L36" s="127">
        <v>48</v>
      </c>
      <c r="M36" s="127"/>
      <c r="N36" s="480"/>
      <c r="O36" s="54"/>
      <c r="P36" s="127"/>
      <c r="Q36" s="54"/>
    </row>
    <row r="37" spans="1:21" ht="15.75" thickBot="1">
      <c r="A37" s="55" t="s">
        <v>65</v>
      </c>
      <c r="B37" s="203" t="s">
        <v>57</v>
      </c>
      <c r="C37" s="329" t="s">
        <v>312</v>
      </c>
      <c r="D37" s="127">
        <v>72</v>
      </c>
      <c r="E37" s="54">
        <v>24</v>
      </c>
      <c r="F37" s="214">
        <v>48</v>
      </c>
      <c r="G37" s="54">
        <v>48</v>
      </c>
      <c r="H37" s="54"/>
      <c r="I37" s="54"/>
      <c r="J37" s="54"/>
      <c r="K37" s="54"/>
      <c r="L37" s="215">
        <v>48</v>
      </c>
      <c r="M37" s="127"/>
      <c r="N37" s="480"/>
      <c r="O37" s="54"/>
      <c r="P37" s="127"/>
      <c r="Q37" s="54"/>
    </row>
    <row r="38" spans="1:21" ht="20.25" customHeight="1" thickBot="1">
      <c r="A38" s="55" t="s">
        <v>66</v>
      </c>
      <c r="B38" s="203" t="s">
        <v>258</v>
      </c>
      <c r="C38" s="329" t="s">
        <v>335</v>
      </c>
      <c r="D38" s="127">
        <f>E38+F38</f>
        <v>214</v>
      </c>
      <c r="E38" s="54">
        <v>48</v>
      </c>
      <c r="F38" s="53">
        <v>166</v>
      </c>
      <c r="G38" s="54">
        <v>2</v>
      </c>
      <c r="H38" s="54">
        <v>164</v>
      </c>
      <c r="I38" s="54"/>
      <c r="J38" s="54"/>
      <c r="K38" s="54"/>
      <c r="L38" s="127">
        <v>32</v>
      </c>
      <c r="M38" s="127">
        <v>42</v>
      </c>
      <c r="N38" s="480">
        <v>24</v>
      </c>
      <c r="O38" s="54">
        <v>36</v>
      </c>
      <c r="P38" s="127">
        <v>32</v>
      </c>
      <c r="Q38" s="54"/>
    </row>
    <row r="39" spans="1:21" ht="15.75" thickBot="1">
      <c r="A39" s="55" t="s">
        <v>67</v>
      </c>
      <c r="B39" s="203" t="s">
        <v>58</v>
      </c>
      <c r="C39" s="329" t="s">
        <v>336</v>
      </c>
      <c r="D39" s="127">
        <f>E39+F39</f>
        <v>249</v>
      </c>
      <c r="E39" s="54">
        <v>83</v>
      </c>
      <c r="F39" s="53">
        <v>166</v>
      </c>
      <c r="G39" s="54">
        <v>6</v>
      </c>
      <c r="H39" s="54">
        <v>160</v>
      </c>
      <c r="I39" s="54"/>
      <c r="J39" s="54"/>
      <c r="K39" s="54"/>
      <c r="L39" s="127">
        <v>32</v>
      </c>
      <c r="M39" s="127">
        <v>42</v>
      </c>
      <c r="N39" s="480">
        <v>24</v>
      </c>
      <c r="O39" s="54">
        <v>36</v>
      </c>
      <c r="P39" s="127">
        <v>32</v>
      </c>
      <c r="Q39" s="54"/>
    </row>
    <row r="40" spans="1:21" ht="15.75" thickBot="1">
      <c r="A40" s="55"/>
      <c r="B40" s="203"/>
      <c r="C40" s="56"/>
      <c r="D40" s="127"/>
      <c r="E40" s="54"/>
      <c r="F40" s="53"/>
      <c r="G40" s="54"/>
      <c r="H40" s="54"/>
      <c r="I40" s="54"/>
      <c r="J40" s="54"/>
      <c r="K40" s="54"/>
      <c r="L40" s="127"/>
      <c r="M40" s="127"/>
      <c r="N40" s="480"/>
      <c r="O40" s="54"/>
      <c r="P40" s="127"/>
      <c r="Q40" s="54"/>
    </row>
    <row r="41" spans="1:21" s="268" customFormat="1" ht="26.25" thickBot="1">
      <c r="A41" s="264" t="s">
        <v>69</v>
      </c>
      <c r="B41" s="265" t="s">
        <v>70</v>
      </c>
      <c r="C41" s="266" t="s">
        <v>318</v>
      </c>
      <c r="D41" s="267">
        <f>SUM(D42:D43)</f>
        <v>72</v>
      </c>
      <c r="E41" s="267">
        <f>SUM(E42:E43)</f>
        <v>24</v>
      </c>
      <c r="F41" s="267">
        <f>SUM(F42:F43)</f>
        <v>48</v>
      </c>
      <c r="G41" s="267">
        <f>SUM(G42:G43)</f>
        <v>32</v>
      </c>
      <c r="H41" s="267">
        <f>H42+H43</f>
        <v>16</v>
      </c>
      <c r="I41" s="267">
        <f t="shared" ref="I41:Q41" si="4">SUM(I42:I43)</f>
        <v>0</v>
      </c>
      <c r="J41" s="267">
        <f t="shared" si="4"/>
        <v>0</v>
      </c>
      <c r="K41" s="267">
        <f t="shared" si="4"/>
        <v>0</v>
      </c>
      <c r="L41" s="267">
        <f t="shared" si="4"/>
        <v>48</v>
      </c>
      <c r="M41" s="267">
        <f t="shared" si="4"/>
        <v>0</v>
      </c>
      <c r="N41" s="499">
        <f t="shared" si="4"/>
        <v>0</v>
      </c>
      <c r="O41" s="267">
        <f t="shared" si="4"/>
        <v>0</v>
      </c>
      <c r="P41" s="267">
        <f t="shared" si="4"/>
        <v>0</v>
      </c>
      <c r="Q41" s="269">
        <f t="shared" si="4"/>
        <v>0</v>
      </c>
      <c r="U41" s="270"/>
    </row>
    <row r="42" spans="1:21" ht="15.75" thickBot="1">
      <c r="A42" s="55" t="s">
        <v>71</v>
      </c>
      <c r="B42" s="203" t="s">
        <v>59</v>
      </c>
      <c r="C42" s="329" t="s">
        <v>312</v>
      </c>
      <c r="D42" s="127">
        <v>72</v>
      </c>
      <c r="E42" s="59">
        <v>24</v>
      </c>
      <c r="F42" s="214">
        <v>48</v>
      </c>
      <c r="G42" s="54">
        <v>32</v>
      </c>
      <c r="H42" s="54">
        <v>16</v>
      </c>
      <c r="I42" s="54"/>
      <c r="J42" s="54"/>
      <c r="K42" s="54"/>
      <c r="L42" s="215">
        <v>48</v>
      </c>
      <c r="M42" s="127"/>
      <c r="N42" s="480"/>
      <c r="O42" s="54"/>
      <c r="P42" s="208"/>
      <c r="Q42" s="209"/>
      <c r="R42" s="183"/>
    </row>
    <row r="43" spans="1:21" ht="15.75" thickBot="1">
      <c r="A43" s="55"/>
      <c r="B43" s="203"/>
      <c r="C43" s="56"/>
      <c r="D43" s="127"/>
      <c r="E43" s="54"/>
      <c r="F43" s="214"/>
      <c r="G43" s="54"/>
      <c r="H43" s="54"/>
      <c r="I43" s="58"/>
      <c r="J43" s="54"/>
      <c r="K43" s="54"/>
      <c r="L43" s="127"/>
      <c r="M43" s="127"/>
      <c r="N43" s="480"/>
      <c r="O43" s="216"/>
      <c r="P43" s="127"/>
      <c r="Q43" s="54"/>
      <c r="R43" s="183"/>
    </row>
    <row r="44" spans="1:21" s="250" customFormat="1">
      <c r="A44" s="271" t="s">
        <v>72</v>
      </c>
      <c r="B44" s="272" t="s">
        <v>73</v>
      </c>
      <c r="C44" s="273" t="s">
        <v>299</v>
      </c>
      <c r="D44" s="274" t="e">
        <f>SUM(D45+D60)</f>
        <v>#REF!</v>
      </c>
      <c r="E44" s="274" t="e">
        <f>SUM(E45+E60)</f>
        <v>#REF!</v>
      </c>
      <c r="F44" s="274" t="e">
        <f>SUM(F45+F60)</f>
        <v>#REF!</v>
      </c>
      <c r="G44" s="274">
        <f>SUM(G45+G60)</f>
        <v>1132</v>
      </c>
      <c r="H44" s="274" t="e">
        <f>H45+H60</f>
        <v>#REF!</v>
      </c>
      <c r="I44" s="274">
        <f>SUM(I45+I60)</f>
        <v>15</v>
      </c>
      <c r="J44" s="274"/>
      <c r="K44" s="274"/>
      <c r="L44" s="274" t="e">
        <f t="shared" ref="L44:Q44" si="5">SUM(L45+L60)</f>
        <v>#REF!</v>
      </c>
      <c r="M44" s="484" t="e">
        <f t="shared" si="5"/>
        <v>#REF!</v>
      </c>
      <c r="N44" s="478" t="e">
        <f t="shared" si="5"/>
        <v>#REF!</v>
      </c>
      <c r="O44" s="274" t="e">
        <f t="shared" si="5"/>
        <v>#REF!</v>
      </c>
      <c r="P44" s="274" t="e">
        <f t="shared" si="5"/>
        <v>#REF!</v>
      </c>
      <c r="Q44" s="274" t="e">
        <f t="shared" si="5"/>
        <v>#REF!</v>
      </c>
      <c r="R44" s="275"/>
    </row>
    <row r="45" spans="1:21" s="257" customFormat="1" ht="26.25" thickBot="1">
      <c r="A45" s="276" t="s">
        <v>74</v>
      </c>
      <c r="B45" s="277" t="s">
        <v>75</v>
      </c>
      <c r="C45" s="278" t="s">
        <v>358</v>
      </c>
      <c r="D45" s="279" t="e">
        <f>D46+D47+D48+D49+D50+D51+D52+D53+D54+#REF!+#REF!+#REF!+#REF!+E55+E56+E57+E58+E59</f>
        <v>#REF!</v>
      </c>
      <c r="E45" s="279" t="e">
        <f>E46+E47+E48+E49+E50+E51+E52+E53+E54+#REF!+#REF!+#REF!+#REF!+E55+E56+E57+E58+E59</f>
        <v>#REF!</v>
      </c>
      <c r="F45" s="279" t="e">
        <f>F46+F47+F48+F49+F50+F51+F52+F53+F54+#REF!+#REF!+#REF!+#REF!+F55+F56+F57+F58+F59</f>
        <v>#REF!</v>
      </c>
      <c r="G45" s="280">
        <f>SUM(G46:G54)</f>
        <v>352</v>
      </c>
      <c r="H45" s="279" t="e">
        <f>H46+H47+H48+H49+H50+H51+H52+H53+H54+#REF!+#REF!</f>
        <v>#REF!</v>
      </c>
      <c r="I45" s="279">
        <f>I46</f>
        <v>0</v>
      </c>
      <c r="J45" s="279"/>
      <c r="K45" s="279"/>
      <c r="L45" s="279" t="e">
        <f>L46+L47+L48+L49+L50+L51+L52+L53+L54+#REF!+#REF!+#REF!+#REF!+L55+L56+L57+L58+L59</f>
        <v>#REF!</v>
      </c>
      <c r="M45" s="485" t="e">
        <f>M46+M47+M48+M49+M50+M51+M52+M53+M54+#REF!+#REF!+#REF!+#REF!+M55+M56+M57+M58+M59</f>
        <v>#REF!</v>
      </c>
      <c r="N45" s="479" t="e">
        <f>N46+N47+N48+N49+N50+N51+N52+N53+N54+#REF!+#REF!+#REF!+#REF!+N55+N56+N57+N58+N59</f>
        <v>#REF!</v>
      </c>
      <c r="O45" s="279" t="e">
        <f>O46+O47+O48+O49+O50+O51+O52+O53+O54+#REF!+#REF!+#REF!+#REF!+O55+O56+O57+O58+O59</f>
        <v>#REF!</v>
      </c>
      <c r="P45" s="279" t="e">
        <f>P46+P47+P48+P49+P50+P51+P52+P53+P54+#REF!+#REF!+#REF!+#REF!+P55+P56+P57+P58+P59</f>
        <v>#REF!</v>
      </c>
      <c r="Q45" s="279" t="e">
        <f>Q46+Q47+Q48+Q49+Q50+Q51+Q52+Q53+Q54+#REF!+#REF!+#REF!+#REF!+Q55+Q56+Q57+Q58+Q59</f>
        <v>#REF!</v>
      </c>
      <c r="R45" s="281"/>
    </row>
    <row r="46" spans="1:21" ht="15.75" thickBot="1">
      <c r="A46" s="118" t="s">
        <v>222</v>
      </c>
      <c r="B46" s="151" t="s">
        <v>231</v>
      </c>
      <c r="C46" s="333" t="s">
        <v>337</v>
      </c>
      <c r="D46" s="129">
        <f>E46+F46</f>
        <v>123</v>
      </c>
      <c r="E46" s="139">
        <v>41</v>
      </c>
      <c r="F46" s="129">
        <f>N46+O46</f>
        <v>82</v>
      </c>
      <c r="G46" s="139">
        <v>50</v>
      </c>
      <c r="H46" s="129">
        <v>32</v>
      </c>
      <c r="I46" s="139"/>
      <c r="J46" s="129"/>
      <c r="K46" s="139"/>
      <c r="L46" s="129"/>
      <c r="M46" s="210"/>
      <c r="N46" s="480">
        <v>32</v>
      </c>
      <c r="O46" s="139">
        <v>50</v>
      </c>
      <c r="P46" s="210"/>
      <c r="Q46" s="139"/>
      <c r="R46" s="183"/>
    </row>
    <row r="47" spans="1:21" ht="40.5" customHeight="1" thickBot="1">
      <c r="A47" s="118" t="s">
        <v>223</v>
      </c>
      <c r="B47" s="151" t="s">
        <v>260</v>
      </c>
      <c r="C47" s="333" t="s">
        <v>337</v>
      </c>
      <c r="D47" s="129">
        <f>E47+F47</f>
        <v>90</v>
      </c>
      <c r="E47" s="139">
        <v>30</v>
      </c>
      <c r="F47" s="139">
        <f>N49</f>
        <v>60</v>
      </c>
      <c r="G47" s="207">
        <v>40</v>
      </c>
      <c r="H47" s="129">
        <v>20</v>
      </c>
      <c r="I47" s="139"/>
      <c r="J47" s="139"/>
      <c r="K47" s="207"/>
      <c r="L47" s="129"/>
      <c r="M47" s="210"/>
      <c r="N47" s="480"/>
      <c r="O47" s="139">
        <v>60</v>
      </c>
      <c r="P47" s="139"/>
      <c r="Q47" s="139"/>
      <c r="R47" s="183"/>
    </row>
    <row r="48" spans="1:21" ht="15.75" thickBot="1">
      <c r="A48" s="118" t="s">
        <v>224</v>
      </c>
      <c r="B48" s="152" t="s">
        <v>266</v>
      </c>
      <c r="C48" s="334" t="s">
        <v>323</v>
      </c>
      <c r="D48" s="130">
        <f>+E48+F48</f>
        <v>180</v>
      </c>
      <c r="E48" s="140">
        <v>60</v>
      </c>
      <c r="F48" s="130">
        <f>O48+P48</f>
        <v>120</v>
      </c>
      <c r="G48" s="140">
        <v>78</v>
      </c>
      <c r="H48" s="130">
        <v>42</v>
      </c>
      <c r="I48" s="140"/>
      <c r="J48" s="130"/>
      <c r="K48" s="140"/>
      <c r="L48" s="130"/>
      <c r="M48" s="211"/>
      <c r="N48" s="500"/>
      <c r="O48" s="140">
        <v>54</v>
      </c>
      <c r="P48" s="211">
        <v>66</v>
      </c>
      <c r="Q48" s="140"/>
      <c r="R48" s="183"/>
    </row>
    <row r="49" spans="1:24" ht="26.25" thickBot="1">
      <c r="A49" s="118" t="s">
        <v>225</v>
      </c>
      <c r="B49" s="151" t="s">
        <v>250</v>
      </c>
      <c r="C49" s="333" t="s">
        <v>320</v>
      </c>
      <c r="D49" s="131">
        <f>E49+F49</f>
        <v>90</v>
      </c>
      <c r="E49" s="118">
        <v>30</v>
      </c>
      <c r="F49" s="131">
        <v>60</v>
      </c>
      <c r="G49" s="118">
        <v>20</v>
      </c>
      <c r="H49" s="131">
        <v>40</v>
      </c>
      <c r="I49" s="118"/>
      <c r="J49" s="131"/>
      <c r="K49" s="118"/>
      <c r="L49" s="131"/>
      <c r="M49" s="486"/>
      <c r="N49" s="482">
        <v>60</v>
      </c>
      <c r="O49" s="118"/>
      <c r="P49" s="212"/>
      <c r="Q49" s="118"/>
      <c r="R49" s="183"/>
      <c r="T49" s="83"/>
      <c r="X49" s="83"/>
    </row>
    <row r="50" spans="1:24" ht="47.25" customHeight="1" thickBot="1">
      <c r="A50" s="118" t="s">
        <v>226</v>
      </c>
      <c r="B50" s="152" t="s">
        <v>267</v>
      </c>
      <c r="C50" s="334" t="s">
        <v>321</v>
      </c>
      <c r="D50" s="132">
        <f>E50+F50</f>
        <v>126</v>
      </c>
      <c r="E50" s="119">
        <v>42</v>
      </c>
      <c r="F50" s="217">
        <v>84</v>
      </c>
      <c r="G50" s="119">
        <v>48</v>
      </c>
      <c r="H50" s="132">
        <v>36</v>
      </c>
      <c r="I50" s="119"/>
      <c r="J50" s="132"/>
      <c r="K50" s="119"/>
      <c r="L50" s="217"/>
      <c r="M50" s="213">
        <v>52</v>
      </c>
      <c r="N50" s="501">
        <v>32</v>
      </c>
      <c r="O50" s="119"/>
      <c r="P50" s="213"/>
      <c r="Q50" s="120"/>
      <c r="R50" s="183"/>
    </row>
    <row r="51" spans="1:24" ht="48.75" customHeight="1" thickBot="1">
      <c r="A51" s="118" t="s">
        <v>227</v>
      </c>
      <c r="B51" s="151" t="s">
        <v>268</v>
      </c>
      <c r="C51" s="333" t="s">
        <v>322</v>
      </c>
      <c r="D51" s="131">
        <v>102</v>
      </c>
      <c r="E51" s="118">
        <v>40</v>
      </c>
      <c r="F51" s="218">
        <f>M51</f>
        <v>62</v>
      </c>
      <c r="G51" s="118">
        <v>36</v>
      </c>
      <c r="H51" s="131">
        <v>26</v>
      </c>
      <c r="I51" s="118"/>
      <c r="J51" s="131"/>
      <c r="K51" s="118"/>
      <c r="L51" s="131"/>
      <c r="M51" s="486">
        <v>62</v>
      </c>
      <c r="N51" s="482"/>
      <c r="O51" s="118"/>
      <c r="P51" s="212"/>
      <c r="Q51" s="118"/>
      <c r="R51" s="183"/>
    </row>
    <row r="52" spans="1:24" ht="46.5" customHeight="1" thickBot="1">
      <c r="A52" s="118" t="s">
        <v>228</v>
      </c>
      <c r="B52" s="204" t="s">
        <v>269</v>
      </c>
      <c r="C52" s="335" t="s">
        <v>323</v>
      </c>
      <c r="D52" s="133">
        <f t="shared" ref="D52:D59" si="6">E52+F52</f>
        <v>120</v>
      </c>
      <c r="E52" s="120">
        <v>40</v>
      </c>
      <c r="F52" s="133">
        <v>80</v>
      </c>
      <c r="G52" s="120">
        <v>60</v>
      </c>
      <c r="H52" s="133">
        <v>20</v>
      </c>
      <c r="I52" s="120"/>
      <c r="J52" s="133"/>
      <c r="K52" s="120"/>
      <c r="L52" s="133"/>
      <c r="M52" s="487"/>
      <c r="N52" s="502"/>
      <c r="O52" s="120">
        <v>34</v>
      </c>
      <c r="P52" s="212">
        <v>46</v>
      </c>
      <c r="Q52" s="118"/>
      <c r="R52" s="183"/>
    </row>
    <row r="53" spans="1:24" ht="53.25" customHeight="1" thickBot="1">
      <c r="A53" s="118" t="s">
        <v>229</v>
      </c>
      <c r="B53" s="151" t="s">
        <v>270</v>
      </c>
      <c r="C53" s="333" t="s">
        <v>324</v>
      </c>
      <c r="D53" s="131">
        <f>E53+F53</f>
        <v>219</v>
      </c>
      <c r="E53" s="118">
        <v>73</v>
      </c>
      <c r="F53" s="131">
        <v>146</v>
      </c>
      <c r="G53" s="118"/>
      <c r="H53" s="131">
        <v>146</v>
      </c>
      <c r="I53" s="118"/>
      <c r="J53" s="131"/>
      <c r="K53" s="118"/>
      <c r="L53" s="131">
        <v>51</v>
      </c>
      <c r="M53" s="212">
        <v>31</v>
      </c>
      <c r="N53" s="482">
        <v>18</v>
      </c>
      <c r="O53" s="118">
        <v>20</v>
      </c>
      <c r="P53" s="134">
        <v>26</v>
      </c>
      <c r="Q53" s="121"/>
      <c r="R53" s="183"/>
    </row>
    <row r="54" spans="1:24" ht="15.75" thickBot="1">
      <c r="A54" s="118" t="s">
        <v>230</v>
      </c>
      <c r="B54" s="151" t="s">
        <v>247</v>
      </c>
      <c r="C54" s="333" t="s">
        <v>322</v>
      </c>
      <c r="D54" s="131">
        <f>E54+F54</f>
        <v>102</v>
      </c>
      <c r="E54" s="118">
        <v>34</v>
      </c>
      <c r="F54" s="131">
        <v>68</v>
      </c>
      <c r="G54" s="118">
        <v>20</v>
      </c>
      <c r="H54" s="131">
        <v>48</v>
      </c>
      <c r="I54" s="118"/>
      <c r="J54" s="131"/>
      <c r="K54" s="118"/>
      <c r="L54" s="131"/>
      <c r="M54" s="212">
        <v>68</v>
      </c>
      <c r="N54" s="482"/>
      <c r="O54" s="118"/>
      <c r="P54" s="131"/>
      <c r="Q54" s="118"/>
    </row>
    <row r="55" spans="1:24" ht="26.25" thickBot="1">
      <c r="A55" s="55" t="s">
        <v>364</v>
      </c>
      <c r="B55" s="325" t="s">
        <v>295</v>
      </c>
      <c r="C55" s="333" t="s">
        <v>325</v>
      </c>
      <c r="D55" s="131">
        <f t="shared" si="6"/>
        <v>120</v>
      </c>
      <c r="E55" s="118">
        <v>40</v>
      </c>
      <c r="F55" s="344">
        <f>P55</f>
        <v>80</v>
      </c>
      <c r="G55" s="118">
        <v>19</v>
      </c>
      <c r="H55" s="131">
        <v>20</v>
      </c>
      <c r="I55" s="118"/>
      <c r="J55" s="131"/>
      <c r="K55" s="118"/>
      <c r="L55" s="131"/>
      <c r="M55" s="212"/>
      <c r="N55" s="482"/>
      <c r="O55" s="118"/>
      <c r="P55" s="131">
        <v>80</v>
      </c>
      <c r="Q55" s="118"/>
    </row>
    <row r="56" spans="1:24" ht="15.75" thickBot="1">
      <c r="A56" s="55"/>
      <c r="B56" s="325"/>
      <c r="C56" s="333"/>
      <c r="D56" s="131"/>
      <c r="E56" s="118"/>
      <c r="F56" s="131"/>
      <c r="G56" s="118"/>
      <c r="H56" s="131"/>
      <c r="I56" s="118"/>
      <c r="J56" s="131"/>
      <c r="K56" s="118"/>
      <c r="L56" s="131"/>
      <c r="M56" s="212"/>
      <c r="N56" s="482"/>
      <c r="O56" s="118"/>
      <c r="P56" s="131"/>
      <c r="Q56" s="118"/>
    </row>
    <row r="57" spans="1:24" ht="26.25" thickBot="1">
      <c r="A57" s="55" t="s">
        <v>365</v>
      </c>
      <c r="B57" s="325" t="s">
        <v>296</v>
      </c>
      <c r="C57" s="333" t="s">
        <v>317</v>
      </c>
      <c r="D57" s="131">
        <f>E57+F57</f>
        <v>131</v>
      </c>
      <c r="E57" s="118">
        <v>44</v>
      </c>
      <c r="F57" s="131">
        <f>L57</f>
        <v>87</v>
      </c>
      <c r="G57" s="118">
        <v>26</v>
      </c>
      <c r="H57" s="131">
        <v>61</v>
      </c>
      <c r="I57" s="118"/>
      <c r="J57" s="131"/>
      <c r="K57" s="118"/>
      <c r="L57" s="131">
        <v>87</v>
      </c>
      <c r="M57" s="212"/>
      <c r="N57" s="482"/>
      <c r="O57" s="118"/>
      <c r="P57" s="131"/>
      <c r="Q57" s="118"/>
    </row>
    <row r="58" spans="1:24" ht="15.75" thickBot="1">
      <c r="A58" s="55"/>
      <c r="B58" s="325"/>
      <c r="C58" s="118"/>
      <c r="D58" s="131"/>
      <c r="E58" s="118"/>
      <c r="F58" s="131"/>
      <c r="G58" s="118"/>
      <c r="H58" s="131"/>
      <c r="I58" s="118"/>
      <c r="J58" s="131"/>
      <c r="K58" s="118"/>
      <c r="L58" s="131"/>
      <c r="M58" s="212"/>
      <c r="N58" s="482"/>
      <c r="O58" s="118"/>
      <c r="P58" s="131"/>
      <c r="Q58" s="118"/>
    </row>
    <row r="59" spans="1:24" ht="26.25" thickBot="1">
      <c r="A59" s="55" t="s">
        <v>366</v>
      </c>
      <c r="B59" s="325" t="s">
        <v>297</v>
      </c>
      <c r="C59" s="333" t="s">
        <v>326</v>
      </c>
      <c r="D59" s="131">
        <f t="shared" si="6"/>
        <v>64</v>
      </c>
      <c r="E59" s="118">
        <v>20</v>
      </c>
      <c r="F59" s="131">
        <f>Q59</f>
        <v>44</v>
      </c>
      <c r="G59" s="118">
        <v>20</v>
      </c>
      <c r="H59" s="131">
        <v>20</v>
      </c>
      <c r="I59" s="118"/>
      <c r="J59" s="131"/>
      <c r="K59" s="118"/>
      <c r="L59" s="131"/>
      <c r="M59" s="212"/>
      <c r="N59" s="482"/>
      <c r="O59" s="118"/>
      <c r="P59" s="131"/>
      <c r="Q59" s="118">
        <v>44</v>
      </c>
    </row>
    <row r="60" spans="1:24" s="259" customFormat="1" ht="15.75" thickBot="1">
      <c r="A60" s="282" t="s">
        <v>76</v>
      </c>
      <c r="B60" s="283" t="s">
        <v>77</v>
      </c>
      <c r="C60" s="284" t="s">
        <v>359</v>
      </c>
      <c r="D60" s="282">
        <f>SUM(D61+D67+D73+D77+D82)</f>
        <v>2183</v>
      </c>
      <c r="E60" s="282">
        <f>SUM(E61+E67+E73+E77+E82)</f>
        <v>716</v>
      </c>
      <c r="F60" s="282">
        <f>SUM(F61+F67+F73+F77+F82)</f>
        <v>2367</v>
      </c>
      <c r="G60" s="282">
        <f>SUM(G61+G67+G73+G77+G82)</f>
        <v>780</v>
      </c>
      <c r="H60" s="282">
        <f>H61+H67+H73+H77+H82</f>
        <v>701</v>
      </c>
      <c r="I60" s="282">
        <f>SUM(I61+I67+I73+I77)</f>
        <v>15</v>
      </c>
      <c r="J60" s="282"/>
      <c r="K60" s="282"/>
      <c r="L60" s="282">
        <f>SUM(L61+L67+L73+L77+L82)</f>
        <v>158</v>
      </c>
      <c r="M60" s="488">
        <f>SUM(M61+M67+M73+M77+M82)</f>
        <v>531</v>
      </c>
      <c r="N60" s="481">
        <f>SUM(N61+N67+N73+N77+N82)</f>
        <v>386</v>
      </c>
      <c r="O60" s="282">
        <f>SUM(O61+O67+O73+O77+O82)</f>
        <v>394</v>
      </c>
      <c r="P60" s="282">
        <f>P61+P67+P73+P77+P82</f>
        <v>294</v>
      </c>
      <c r="Q60" s="282">
        <f>SUM(Q61+Q67+Q73+Q77+Q82)</f>
        <v>424</v>
      </c>
    </row>
    <row r="61" spans="1:24" s="287" customFormat="1" ht="71.25" customHeight="1" thickBot="1">
      <c r="A61" s="285" t="s">
        <v>78</v>
      </c>
      <c r="B61" s="286" t="s">
        <v>271</v>
      </c>
      <c r="C61" s="285" t="s">
        <v>300</v>
      </c>
      <c r="D61" s="285">
        <f>D62+D63+D64</f>
        <v>696</v>
      </c>
      <c r="E61" s="285">
        <f>E62+E63+E64+E65+E66</f>
        <v>232</v>
      </c>
      <c r="F61" s="285">
        <f>F62+F63+F64+F65+F66</f>
        <v>788</v>
      </c>
      <c r="G61" s="285">
        <f>G62+G63+G64+G65+G66</f>
        <v>206</v>
      </c>
      <c r="H61" s="285">
        <f>H62+H63+H64+H65+H66</f>
        <v>256</v>
      </c>
      <c r="I61" s="285"/>
      <c r="J61" s="285"/>
      <c r="K61" s="285"/>
      <c r="L61" s="285">
        <f>L62+L63+L64+L65+L66</f>
        <v>94</v>
      </c>
      <c r="M61" s="489">
        <f>M62+M63+M64+M65+M66</f>
        <v>252</v>
      </c>
      <c r="N61" s="481">
        <f>N62+N63+N64+N65+N66</f>
        <v>240</v>
      </c>
      <c r="O61" s="285">
        <f>O62+O63+O64</f>
        <v>22</v>
      </c>
      <c r="P61" s="285">
        <f>SUM(P62)</f>
        <v>0</v>
      </c>
      <c r="Q61" s="285"/>
    </row>
    <row r="62" spans="1:24" ht="51.75" thickBot="1">
      <c r="A62" s="55" t="s">
        <v>79</v>
      </c>
      <c r="B62" s="151" t="s">
        <v>272</v>
      </c>
      <c r="C62" s="333" t="s">
        <v>327</v>
      </c>
      <c r="D62" s="131">
        <f t="shared" ref="D62:D64" si="7">E62+F62</f>
        <v>231</v>
      </c>
      <c r="E62" s="118">
        <v>77</v>
      </c>
      <c r="F62" s="218">
        <v>154</v>
      </c>
      <c r="G62" s="118">
        <v>80</v>
      </c>
      <c r="H62" s="131">
        <v>74</v>
      </c>
      <c r="I62" s="118"/>
      <c r="J62" s="131"/>
      <c r="K62" s="118"/>
      <c r="L62" s="218">
        <v>64</v>
      </c>
      <c r="M62" s="212">
        <v>90</v>
      </c>
      <c r="N62" s="482"/>
      <c r="O62" s="118"/>
      <c r="P62" s="148"/>
      <c r="Q62" s="118"/>
    </row>
    <row r="63" spans="1:24" ht="39" thickBot="1">
      <c r="A63" s="55" t="s">
        <v>273</v>
      </c>
      <c r="B63" s="151" t="s">
        <v>274</v>
      </c>
      <c r="C63" s="333" t="s">
        <v>337</v>
      </c>
      <c r="D63" s="131">
        <f t="shared" si="7"/>
        <v>285</v>
      </c>
      <c r="E63" s="118">
        <v>95</v>
      </c>
      <c r="F63" s="218">
        <v>190</v>
      </c>
      <c r="G63" s="118">
        <v>66</v>
      </c>
      <c r="H63" s="131">
        <v>122</v>
      </c>
      <c r="I63" s="118">
        <v>15</v>
      </c>
      <c r="J63" s="131"/>
      <c r="K63" s="118"/>
      <c r="L63" s="218"/>
      <c r="M63" s="212">
        <v>72</v>
      </c>
      <c r="N63" s="482">
        <v>96</v>
      </c>
      <c r="O63" s="118">
        <v>22</v>
      </c>
      <c r="P63" s="148"/>
      <c r="Q63" s="118"/>
    </row>
    <row r="64" spans="1:24" ht="26.25" thickBot="1">
      <c r="A64" s="55" t="s">
        <v>275</v>
      </c>
      <c r="B64" s="151" t="s">
        <v>276</v>
      </c>
      <c r="C64" s="333" t="s">
        <v>327</v>
      </c>
      <c r="D64" s="131">
        <f t="shared" si="7"/>
        <v>180</v>
      </c>
      <c r="E64" s="118">
        <v>60</v>
      </c>
      <c r="F64" s="218">
        <v>120</v>
      </c>
      <c r="G64" s="118">
        <v>60</v>
      </c>
      <c r="H64" s="131">
        <v>60</v>
      </c>
      <c r="I64" s="118"/>
      <c r="J64" s="131"/>
      <c r="K64" s="118"/>
      <c r="L64" s="218">
        <v>30</v>
      </c>
      <c r="M64" s="212">
        <v>90</v>
      </c>
      <c r="N64" s="482"/>
      <c r="O64" s="118"/>
      <c r="P64" s="148"/>
      <c r="Q64" s="118"/>
    </row>
    <row r="65" spans="1:22" ht="15.75" thickBot="1">
      <c r="A65" s="123" t="s">
        <v>80</v>
      </c>
      <c r="B65" s="155" t="s">
        <v>25</v>
      </c>
      <c r="C65" s="336" t="s">
        <v>361</v>
      </c>
      <c r="D65" s="135">
        <f>E65+F65</f>
        <v>72</v>
      </c>
      <c r="E65" s="123"/>
      <c r="F65" s="135">
        <v>72</v>
      </c>
      <c r="G65" s="123"/>
      <c r="H65" s="135"/>
      <c r="I65" s="123"/>
      <c r="J65" s="135"/>
      <c r="K65" s="123"/>
      <c r="L65" s="135"/>
      <c r="M65" s="490"/>
      <c r="N65" s="482"/>
      <c r="O65" s="123">
        <v>72</v>
      </c>
      <c r="P65" s="149"/>
      <c r="Q65" s="123"/>
    </row>
    <row r="66" spans="1:22" ht="15.75" thickBot="1">
      <c r="A66" s="123" t="s">
        <v>277</v>
      </c>
      <c r="B66" s="155" t="s">
        <v>278</v>
      </c>
      <c r="C66" s="336" t="s">
        <v>338</v>
      </c>
      <c r="D66" s="135">
        <f>E66+F66</f>
        <v>252</v>
      </c>
      <c r="E66" s="123"/>
      <c r="F66" s="135">
        <f>N66+O66</f>
        <v>252</v>
      </c>
      <c r="G66" s="123"/>
      <c r="H66" s="135"/>
      <c r="I66" s="123"/>
      <c r="J66" s="135"/>
      <c r="K66" s="123"/>
      <c r="L66" s="135"/>
      <c r="M66" s="490"/>
      <c r="N66" s="482">
        <v>144</v>
      </c>
      <c r="O66" s="123">
        <v>108</v>
      </c>
      <c r="P66" s="149"/>
      <c r="Q66" s="123"/>
    </row>
    <row r="67" spans="1:22" s="287" customFormat="1" ht="71.25" customHeight="1" thickBot="1">
      <c r="A67" s="285" t="s">
        <v>81</v>
      </c>
      <c r="B67" s="286" t="s">
        <v>279</v>
      </c>
      <c r="C67" s="288" t="s">
        <v>159</v>
      </c>
      <c r="D67" s="285">
        <f>D68+D69+D70</f>
        <v>929</v>
      </c>
      <c r="E67" s="285">
        <f>E68+E69+E70+E71+E72</f>
        <v>310</v>
      </c>
      <c r="F67" s="285">
        <f>F68+F69+F70+F71+F72</f>
        <v>835</v>
      </c>
      <c r="G67" s="285">
        <f>G68+G69+G70+G71+G72</f>
        <v>416</v>
      </c>
      <c r="H67" s="285">
        <f>H68+H69+H70+H71+H72</f>
        <v>275</v>
      </c>
      <c r="I67" s="285">
        <f>SUM(I68:I70)</f>
        <v>15</v>
      </c>
      <c r="J67" s="285"/>
      <c r="K67" s="285"/>
      <c r="L67" s="285"/>
      <c r="M67" s="489">
        <f>M68+M69+M70+M72</f>
        <v>73</v>
      </c>
      <c r="N67" s="481">
        <f>N68+N69+N70</f>
        <v>146</v>
      </c>
      <c r="O67" s="285">
        <f>O68+O69+O70+O71+O72</f>
        <v>272</v>
      </c>
      <c r="P67" s="285">
        <f>P68+P69+P70</f>
        <v>176</v>
      </c>
      <c r="Q67" s="285">
        <f>Q68+Q69+Q70+Q71+Q72</f>
        <v>168</v>
      </c>
    </row>
    <row r="68" spans="1:22" ht="39" thickBot="1">
      <c r="A68" s="55" t="s">
        <v>82</v>
      </c>
      <c r="B68" s="152" t="s">
        <v>279</v>
      </c>
      <c r="C68" s="337" t="s">
        <v>339</v>
      </c>
      <c r="D68" s="136">
        <f t="shared" ref="D68:D69" si="8">E68+F68</f>
        <v>392</v>
      </c>
      <c r="E68" s="124">
        <v>131</v>
      </c>
      <c r="F68" s="136">
        <v>261</v>
      </c>
      <c r="G68" s="124">
        <v>190</v>
      </c>
      <c r="H68" s="136">
        <v>71</v>
      </c>
      <c r="I68" s="124">
        <v>15</v>
      </c>
      <c r="J68" s="192"/>
      <c r="K68" s="191"/>
      <c r="L68" s="192"/>
      <c r="M68" s="491">
        <v>35</v>
      </c>
      <c r="N68" s="501">
        <v>74</v>
      </c>
      <c r="O68" s="124">
        <v>86</v>
      </c>
      <c r="P68" s="153">
        <v>66</v>
      </c>
      <c r="Q68" s="124"/>
    </row>
    <row r="69" spans="1:22" ht="26.25" thickBot="1">
      <c r="A69" s="197" t="s">
        <v>133</v>
      </c>
      <c r="B69" s="151" t="s">
        <v>280</v>
      </c>
      <c r="C69" s="333" t="s">
        <v>328</v>
      </c>
      <c r="D69" s="131">
        <f t="shared" si="8"/>
        <v>120</v>
      </c>
      <c r="E69" s="118">
        <v>40</v>
      </c>
      <c r="F69" s="131">
        <v>80</v>
      </c>
      <c r="G69" s="118">
        <v>46</v>
      </c>
      <c r="H69" s="131">
        <v>34</v>
      </c>
      <c r="I69" s="118"/>
      <c r="J69" s="131"/>
      <c r="K69" s="118"/>
      <c r="L69" s="131"/>
      <c r="M69" s="212"/>
      <c r="N69" s="482"/>
      <c r="O69" s="118"/>
      <c r="P69" s="148">
        <v>20</v>
      </c>
      <c r="Q69" s="118">
        <v>60</v>
      </c>
    </row>
    <row r="70" spans="1:22" ht="38.25">
      <c r="A70" s="316" t="s">
        <v>281</v>
      </c>
      <c r="B70" s="152" t="s">
        <v>282</v>
      </c>
      <c r="C70" s="334" t="s">
        <v>323</v>
      </c>
      <c r="D70" s="132">
        <f>E70+F70</f>
        <v>417</v>
      </c>
      <c r="E70" s="119">
        <v>139</v>
      </c>
      <c r="F70" s="132">
        <f>G70+H70</f>
        <v>278</v>
      </c>
      <c r="G70" s="119">
        <v>180</v>
      </c>
      <c r="H70" s="132">
        <v>98</v>
      </c>
      <c r="I70" s="119"/>
      <c r="J70" s="132"/>
      <c r="K70" s="119"/>
      <c r="L70" s="132"/>
      <c r="M70" s="213">
        <v>38</v>
      </c>
      <c r="N70" s="501">
        <v>72</v>
      </c>
      <c r="O70" s="119">
        <v>78</v>
      </c>
      <c r="P70" s="317">
        <v>90</v>
      </c>
      <c r="Q70" s="119"/>
    </row>
    <row r="71" spans="1:22">
      <c r="A71" s="316" t="s">
        <v>283</v>
      </c>
      <c r="B71" s="152" t="s">
        <v>25</v>
      </c>
      <c r="C71" s="334" t="s">
        <v>362</v>
      </c>
      <c r="D71" s="132">
        <f>E71+F71</f>
        <v>72</v>
      </c>
      <c r="E71" s="119"/>
      <c r="F71" s="132">
        <f>O71+Q71</f>
        <v>72</v>
      </c>
      <c r="G71" s="119"/>
      <c r="H71" s="132">
        <v>72</v>
      </c>
      <c r="I71" s="119"/>
      <c r="J71" s="132"/>
      <c r="K71" s="119"/>
      <c r="L71" s="132"/>
      <c r="M71" s="213"/>
      <c r="N71" s="501"/>
      <c r="O71" s="119">
        <v>36</v>
      </c>
      <c r="P71" s="317"/>
      <c r="Q71" s="119">
        <v>36</v>
      </c>
    </row>
    <row r="72" spans="1:22" ht="15.75" thickBot="1">
      <c r="A72" s="125" t="s">
        <v>284</v>
      </c>
      <c r="B72" s="195" t="s">
        <v>278</v>
      </c>
      <c r="C72" s="338" t="s">
        <v>329</v>
      </c>
      <c r="D72" s="137">
        <f>E72+F72</f>
        <v>144</v>
      </c>
      <c r="E72" s="125"/>
      <c r="F72" s="137">
        <f>O72+Q72</f>
        <v>144</v>
      </c>
      <c r="G72" s="125"/>
      <c r="H72" s="137"/>
      <c r="I72" s="125"/>
      <c r="J72" s="137"/>
      <c r="K72" s="125"/>
      <c r="L72" s="137"/>
      <c r="M72" s="492"/>
      <c r="N72" s="501"/>
      <c r="O72" s="125">
        <v>72</v>
      </c>
      <c r="P72" s="154"/>
      <c r="Q72" s="125">
        <v>72</v>
      </c>
    </row>
    <row r="73" spans="1:22" ht="39" thickBot="1">
      <c r="A73" s="122" t="s">
        <v>83</v>
      </c>
      <c r="B73" s="194" t="s">
        <v>285</v>
      </c>
      <c r="C73" s="229" t="s">
        <v>301</v>
      </c>
      <c r="D73" s="122">
        <f>D74+D75</f>
        <v>216</v>
      </c>
      <c r="E73" s="122">
        <f>SUM(E74:E74)</f>
        <v>60</v>
      </c>
      <c r="F73" s="122">
        <f>F74+F75+F76</f>
        <v>228</v>
      </c>
      <c r="G73" s="122">
        <f>G74</f>
        <v>62</v>
      </c>
      <c r="H73" s="122">
        <f>H74+H75+H76</f>
        <v>58</v>
      </c>
      <c r="I73" s="122">
        <f>I74+I76</f>
        <v>0</v>
      </c>
      <c r="J73" s="122"/>
      <c r="K73" s="122"/>
      <c r="L73" s="122"/>
      <c r="M73" s="229"/>
      <c r="N73" s="481">
        <f>N74</f>
        <v>0</v>
      </c>
      <c r="O73" s="122">
        <f>O74+O75+O76</f>
        <v>0</v>
      </c>
      <c r="P73" s="122">
        <f>P74+P75+P76</f>
        <v>64</v>
      </c>
      <c r="Q73" s="122">
        <f>Q74+Q75+Q76</f>
        <v>164</v>
      </c>
    </row>
    <row r="74" spans="1:22" ht="26.25" thickBot="1">
      <c r="A74" s="198" t="s">
        <v>135</v>
      </c>
      <c r="B74" s="151" t="s">
        <v>286</v>
      </c>
      <c r="C74" s="333" t="s">
        <v>330</v>
      </c>
      <c r="D74" s="134">
        <f>E74+F74</f>
        <v>180</v>
      </c>
      <c r="E74" s="121">
        <v>60</v>
      </c>
      <c r="F74" s="134">
        <f>P74+Q74</f>
        <v>120</v>
      </c>
      <c r="G74" s="121">
        <v>62</v>
      </c>
      <c r="H74" s="134">
        <v>58</v>
      </c>
      <c r="I74" s="121"/>
      <c r="J74" s="134"/>
      <c r="K74" s="121"/>
      <c r="L74" s="134"/>
      <c r="M74" s="493"/>
      <c r="N74" s="503"/>
      <c r="O74" s="121"/>
      <c r="P74" s="177">
        <v>64</v>
      </c>
      <c r="Q74" s="121">
        <v>56</v>
      </c>
    </row>
    <row r="75" spans="1:22" ht="15.75" thickBot="1">
      <c r="A75" s="198" t="s">
        <v>287</v>
      </c>
      <c r="B75" s="151" t="s">
        <v>25</v>
      </c>
      <c r="C75" s="333" t="s">
        <v>326</v>
      </c>
      <c r="D75" s="134">
        <f>E75+F75</f>
        <v>36</v>
      </c>
      <c r="E75" s="177"/>
      <c r="F75" s="134">
        <f>Q75</f>
        <v>36</v>
      </c>
      <c r="G75" s="121"/>
      <c r="H75" s="134"/>
      <c r="I75" s="121"/>
      <c r="J75" s="134"/>
      <c r="K75" s="177"/>
      <c r="L75" s="134"/>
      <c r="M75" s="493"/>
      <c r="N75" s="503"/>
      <c r="O75" s="121"/>
      <c r="P75" s="177"/>
      <c r="Q75" s="121">
        <v>36</v>
      </c>
    </row>
    <row r="76" spans="1:22" ht="26.25" thickBot="1">
      <c r="A76" s="200" t="s">
        <v>288</v>
      </c>
      <c r="B76" s="150" t="s">
        <v>255</v>
      </c>
      <c r="C76" s="336" t="s">
        <v>328</v>
      </c>
      <c r="D76" s="123">
        <f>E76+F76</f>
        <v>72</v>
      </c>
      <c r="E76" s="149"/>
      <c r="F76" s="135">
        <f>Q76</f>
        <v>72</v>
      </c>
      <c r="G76" s="123"/>
      <c r="H76" s="135"/>
      <c r="I76" s="123"/>
      <c r="J76" s="123"/>
      <c r="K76" s="149"/>
      <c r="L76" s="135"/>
      <c r="M76" s="490"/>
      <c r="N76" s="482"/>
      <c r="O76" s="123"/>
      <c r="P76" s="149"/>
      <c r="Q76" s="123">
        <v>72</v>
      </c>
    </row>
    <row r="77" spans="1:22" s="295" customFormat="1" ht="26.25" thickBot="1">
      <c r="A77" s="289" t="s">
        <v>136</v>
      </c>
      <c r="B77" s="290" t="s">
        <v>289</v>
      </c>
      <c r="C77" s="291" t="s">
        <v>333</v>
      </c>
      <c r="D77" s="292">
        <f xml:space="preserve"> D78+D79</f>
        <v>207</v>
      </c>
      <c r="E77" s="292">
        <f xml:space="preserve"> E78+E79</f>
        <v>69</v>
      </c>
      <c r="F77" s="285">
        <f>F78+F79+F80+F81</f>
        <v>246</v>
      </c>
      <c r="G77" s="292">
        <f>G78+G79</f>
        <v>56</v>
      </c>
      <c r="H77" s="292">
        <f>H78+H79+H80+H81</f>
        <v>62</v>
      </c>
      <c r="I77" s="292"/>
      <c r="J77" s="292"/>
      <c r="K77" s="292"/>
      <c r="L77" s="292"/>
      <c r="M77" s="494"/>
      <c r="N77" s="482">
        <f>N78+N79+N80+N81</f>
        <v>0</v>
      </c>
      <c r="O77" s="289">
        <f>O78+O79+O80+O81</f>
        <v>100</v>
      </c>
      <c r="P77" s="294">
        <f>P78+P79+P80+P81</f>
        <v>54</v>
      </c>
      <c r="Q77" s="293">
        <f>Q78+Q79+Q80+Q81</f>
        <v>92</v>
      </c>
      <c r="U77" s="296"/>
    </row>
    <row r="78" spans="1:22" s="82" customFormat="1" ht="26.25" thickBot="1">
      <c r="A78" s="199" t="s">
        <v>211</v>
      </c>
      <c r="B78" s="196" t="s">
        <v>290</v>
      </c>
      <c r="C78" s="333" t="s">
        <v>319</v>
      </c>
      <c r="D78" s="219">
        <f>E78+F78</f>
        <v>96</v>
      </c>
      <c r="E78" s="219">
        <v>32</v>
      </c>
      <c r="F78" s="219">
        <f>O78</f>
        <v>64</v>
      </c>
      <c r="G78" s="219">
        <v>36</v>
      </c>
      <c r="H78" s="219">
        <v>28</v>
      </c>
      <c r="I78" s="219"/>
      <c r="J78" s="219"/>
      <c r="K78" s="219"/>
      <c r="L78" s="220"/>
      <c r="M78" s="495"/>
      <c r="N78" s="483"/>
      <c r="O78" s="219">
        <v>64</v>
      </c>
      <c r="P78" s="221"/>
      <c r="Q78" s="219"/>
      <c r="U78" s="81"/>
      <c r="V78" s="223"/>
    </row>
    <row r="79" spans="1:22" s="82" customFormat="1" ht="26.25" thickBot="1">
      <c r="A79" s="239" t="s">
        <v>248</v>
      </c>
      <c r="B79" s="240" t="s">
        <v>289</v>
      </c>
      <c r="C79" s="339" t="s">
        <v>330</v>
      </c>
      <c r="D79" s="241">
        <f>E79+F79</f>
        <v>111</v>
      </c>
      <c r="E79" s="242">
        <v>37</v>
      </c>
      <c r="F79" s="241">
        <v>74</v>
      </c>
      <c r="G79" s="242">
        <v>20</v>
      </c>
      <c r="H79" s="241">
        <v>34</v>
      </c>
      <c r="I79" s="242"/>
      <c r="J79" s="241"/>
      <c r="K79" s="242"/>
      <c r="L79" s="243"/>
      <c r="M79" s="496"/>
      <c r="N79" s="504"/>
      <c r="O79" s="242"/>
      <c r="P79" s="244">
        <v>54</v>
      </c>
      <c r="Q79" s="242">
        <v>20</v>
      </c>
      <c r="U79" s="81"/>
      <c r="V79" s="223"/>
    </row>
    <row r="80" spans="1:22" s="82" customFormat="1" ht="13.5" thickBot="1">
      <c r="A80" s="239" t="s">
        <v>291</v>
      </c>
      <c r="B80" s="318" t="s">
        <v>25</v>
      </c>
      <c r="C80" s="334" t="s">
        <v>361</v>
      </c>
      <c r="D80" s="241">
        <f>E80+F80</f>
        <v>36</v>
      </c>
      <c r="E80" s="242"/>
      <c r="F80" s="241">
        <f>O80</f>
        <v>36</v>
      </c>
      <c r="G80" s="242"/>
      <c r="H80" s="241"/>
      <c r="I80" s="242"/>
      <c r="J80" s="241"/>
      <c r="K80" s="242"/>
      <c r="L80" s="243"/>
      <c r="M80" s="496"/>
      <c r="N80" s="504"/>
      <c r="O80" s="242">
        <v>36</v>
      </c>
      <c r="P80" s="244"/>
      <c r="Q80" s="242"/>
      <c r="U80" s="81"/>
      <c r="V80" s="223"/>
    </row>
    <row r="81" spans="1:22" s="82" customFormat="1" ht="26.25" thickBot="1">
      <c r="A81" s="143" t="s">
        <v>292</v>
      </c>
      <c r="B81" s="150" t="s">
        <v>255</v>
      </c>
      <c r="C81" s="340" t="s">
        <v>328</v>
      </c>
      <c r="D81" s="138">
        <f>E81+F81</f>
        <v>72</v>
      </c>
      <c r="E81" s="141"/>
      <c r="F81" s="135">
        <f>Q81</f>
        <v>72</v>
      </c>
      <c r="G81" s="123"/>
      <c r="H81" s="135"/>
      <c r="I81" s="123"/>
      <c r="J81" s="135"/>
      <c r="K81" s="123"/>
      <c r="L81" s="135"/>
      <c r="M81" s="490"/>
      <c r="N81" s="482"/>
      <c r="O81" s="123"/>
      <c r="P81" s="149"/>
      <c r="Q81" s="123">
        <v>72</v>
      </c>
      <c r="U81" s="81"/>
    </row>
    <row r="82" spans="1:22" s="295" customFormat="1" ht="26.25" thickBot="1">
      <c r="A82" s="297" t="s">
        <v>249</v>
      </c>
      <c r="B82" s="298" t="s">
        <v>294</v>
      </c>
      <c r="C82" s="323" t="s">
        <v>332</v>
      </c>
      <c r="D82" s="299">
        <f>D83</f>
        <v>135</v>
      </c>
      <c r="E82" s="300">
        <f>E83</f>
        <v>45</v>
      </c>
      <c r="F82" s="299">
        <f>F83+F84</f>
        <v>270</v>
      </c>
      <c r="G82" s="300">
        <f>G83</f>
        <v>40</v>
      </c>
      <c r="H82" s="299">
        <f>H83+H84+H85</f>
        <v>50</v>
      </c>
      <c r="I82" s="300"/>
      <c r="J82" s="299"/>
      <c r="K82" s="300"/>
      <c r="L82" s="299">
        <f>L83</f>
        <v>64</v>
      </c>
      <c r="M82" s="497">
        <f>M83+M84+M85</f>
        <v>206</v>
      </c>
      <c r="N82" s="504">
        <f>N83</f>
        <v>0</v>
      </c>
      <c r="O82" s="300"/>
      <c r="P82" s="301">
        <f>P83</f>
        <v>0</v>
      </c>
      <c r="Q82" s="300">
        <f>Q83+Q84+Q85</f>
        <v>0</v>
      </c>
      <c r="U82" s="296"/>
    </row>
    <row r="83" spans="1:22" s="82" customFormat="1" ht="51.75" thickBot="1">
      <c r="A83" s="343" t="s">
        <v>261</v>
      </c>
      <c r="B83" s="342" t="s">
        <v>363</v>
      </c>
      <c r="C83" s="339" t="s">
        <v>331</v>
      </c>
      <c r="D83" s="241">
        <f>E83+F83</f>
        <v>135</v>
      </c>
      <c r="E83" s="242">
        <v>45</v>
      </c>
      <c r="F83" s="241">
        <v>90</v>
      </c>
      <c r="G83" s="242">
        <v>40</v>
      </c>
      <c r="H83" s="241">
        <v>50</v>
      </c>
      <c r="I83" s="242"/>
      <c r="J83" s="241"/>
      <c r="K83" s="242"/>
      <c r="L83" s="243">
        <v>64</v>
      </c>
      <c r="M83" s="496">
        <v>26</v>
      </c>
      <c r="N83" s="504"/>
      <c r="O83" s="242"/>
      <c r="P83" s="244"/>
      <c r="Q83" s="242"/>
      <c r="U83" s="81"/>
      <c r="V83" s="223"/>
    </row>
    <row r="84" spans="1:22" s="82" customFormat="1" ht="13.5" thickBot="1">
      <c r="A84" s="142" t="s">
        <v>302</v>
      </c>
      <c r="B84" s="184" t="s">
        <v>25</v>
      </c>
      <c r="C84" s="341" t="s">
        <v>360</v>
      </c>
      <c r="D84" s="186">
        <f>E84+F84</f>
        <v>180</v>
      </c>
      <c r="E84" s="187"/>
      <c r="F84" s="188">
        <f>M84</f>
        <v>180</v>
      </c>
      <c r="G84" s="185"/>
      <c r="H84" s="188"/>
      <c r="I84" s="185"/>
      <c r="J84" s="188"/>
      <c r="K84" s="185"/>
      <c r="L84" s="188"/>
      <c r="M84" s="498">
        <v>180</v>
      </c>
      <c r="N84" s="503"/>
      <c r="O84" s="185"/>
      <c r="P84" s="189"/>
      <c r="Q84" s="185"/>
      <c r="U84" s="81"/>
      <c r="V84" s="156"/>
    </row>
    <row r="85" spans="1:22" s="82" customFormat="1" ht="13.5" thickBot="1">
      <c r="A85" s="319" t="s">
        <v>293</v>
      </c>
      <c r="B85" s="320" t="s">
        <v>29</v>
      </c>
      <c r="C85" s="341"/>
      <c r="D85" s="321"/>
      <c r="E85" s="322"/>
      <c r="F85" s="137"/>
      <c r="G85" s="125"/>
      <c r="H85" s="137"/>
      <c r="I85" s="125"/>
      <c r="J85" s="137"/>
      <c r="K85" s="125"/>
      <c r="L85" s="137"/>
      <c r="M85" s="492"/>
      <c r="N85" s="503"/>
      <c r="O85" s="125"/>
      <c r="P85" s="154"/>
      <c r="Q85" s="125"/>
      <c r="U85" s="81"/>
      <c r="V85" s="156"/>
    </row>
    <row r="86" spans="1:22" s="309" customFormat="1" ht="13.5" thickBot="1">
      <c r="A86" s="302"/>
      <c r="B86" s="303" t="s">
        <v>303</v>
      </c>
      <c r="C86" s="304" t="s">
        <v>356</v>
      </c>
      <c r="D86" s="305" t="e">
        <f t="shared" ref="D86:O86" si="9">SUM(D13+D34)</f>
        <v>#REF!</v>
      </c>
      <c r="E86" s="306" t="e">
        <f t="shared" si="9"/>
        <v>#REF!</v>
      </c>
      <c r="F86" s="305" t="e">
        <f>F13+F34+F44</f>
        <v>#REF!</v>
      </c>
      <c r="G86" s="306">
        <f t="shared" si="9"/>
        <v>3188</v>
      </c>
      <c r="H86" s="305" t="e">
        <f t="shared" si="9"/>
        <v>#REF!</v>
      </c>
      <c r="I86" s="306">
        <f t="shared" si="9"/>
        <v>30</v>
      </c>
      <c r="J86" s="305">
        <f t="shared" si="9"/>
        <v>612</v>
      </c>
      <c r="K86" s="306">
        <f t="shared" si="9"/>
        <v>792</v>
      </c>
      <c r="L86" s="305" t="e">
        <f t="shared" si="9"/>
        <v>#REF!</v>
      </c>
      <c r="M86" s="306" t="e">
        <f t="shared" si="9"/>
        <v>#REF!</v>
      </c>
      <c r="N86" s="305" t="e">
        <f t="shared" si="9"/>
        <v>#REF!</v>
      </c>
      <c r="O86" s="306" t="e">
        <f t="shared" si="9"/>
        <v>#REF!</v>
      </c>
      <c r="P86" s="307" t="e">
        <f>P13+P34</f>
        <v>#REF!</v>
      </c>
      <c r="Q86" s="308" t="e">
        <f>SUM(Q13+Q34)</f>
        <v>#REF!</v>
      </c>
      <c r="U86" s="310"/>
    </row>
    <row r="87" spans="1:22" s="82" customFormat="1" ht="15.75" thickBot="1">
      <c r="A87" s="126" t="s">
        <v>84</v>
      </c>
      <c r="B87" s="412" t="s">
        <v>251</v>
      </c>
      <c r="C87" s="413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5"/>
      <c r="Q87" s="126"/>
      <c r="U87" s="81"/>
    </row>
    <row r="88" spans="1:22" ht="15.75" thickBot="1">
      <c r="A88" s="230" t="s">
        <v>85</v>
      </c>
      <c r="B88" s="424" t="s">
        <v>160</v>
      </c>
      <c r="C88" s="425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5"/>
      <c r="Q88" s="57" t="s">
        <v>86</v>
      </c>
    </row>
    <row r="89" spans="1:22" ht="29.25" customHeight="1" thickBot="1">
      <c r="A89" s="416" t="s">
        <v>234</v>
      </c>
      <c r="B89" s="417"/>
      <c r="C89" s="418"/>
      <c r="D89" s="419"/>
      <c r="E89" s="399"/>
      <c r="F89" s="399"/>
      <c r="G89" s="190" t="s">
        <v>87</v>
      </c>
      <c r="H89" s="190"/>
      <c r="I89" s="190"/>
      <c r="J89" s="157">
        <v>612</v>
      </c>
      <c r="K89" s="62">
        <v>792</v>
      </c>
      <c r="L89" s="144">
        <v>576</v>
      </c>
      <c r="M89" s="62">
        <v>828</v>
      </c>
      <c r="N89" s="157">
        <v>576</v>
      </c>
      <c r="O89" s="62">
        <v>864</v>
      </c>
      <c r="P89" s="147">
        <v>576</v>
      </c>
      <c r="Q89" s="62">
        <v>468</v>
      </c>
      <c r="R89" s="108"/>
    </row>
    <row r="90" spans="1:22" ht="15.75" thickBot="1">
      <c r="A90" s="421" t="s">
        <v>160</v>
      </c>
      <c r="B90" s="422"/>
      <c r="C90" s="423"/>
      <c r="D90" s="420"/>
      <c r="E90" s="399"/>
      <c r="F90" s="399"/>
      <c r="G90" s="398" t="s">
        <v>88</v>
      </c>
      <c r="H90" s="399"/>
      <c r="I90" s="399"/>
      <c r="J90" s="224"/>
      <c r="K90" s="222"/>
      <c r="L90" s="144"/>
      <c r="M90" s="62">
        <v>252</v>
      </c>
      <c r="N90" s="224"/>
      <c r="O90" s="222">
        <v>72</v>
      </c>
      <c r="P90" s="225"/>
      <c r="Q90" s="222">
        <v>72</v>
      </c>
    </row>
    <row r="91" spans="1:22" ht="15.75" thickBot="1">
      <c r="A91" s="421" t="s">
        <v>89</v>
      </c>
      <c r="B91" s="422"/>
      <c r="C91" s="423"/>
      <c r="D91" s="420"/>
      <c r="E91" s="399"/>
      <c r="F91" s="399"/>
      <c r="G91" s="398" t="s">
        <v>90</v>
      </c>
      <c r="H91" s="399"/>
      <c r="I91" s="399"/>
      <c r="J91" s="224"/>
      <c r="K91" s="222"/>
      <c r="L91" s="226"/>
      <c r="M91" s="222"/>
      <c r="N91" s="157">
        <v>144</v>
      </c>
      <c r="O91" s="62">
        <v>180</v>
      </c>
      <c r="P91" s="147"/>
      <c r="Q91" s="63" t="s">
        <v>334</v>
      </c>
    </row>
    <row r="92" spans="1:22" ht="15.75" thickBot="1">
      <c r="A92" s="395" t="s">
        <v>235</v>
      </c>
      <c r="B92" s="396"/>
      <c r="C92" s="397"/>
      <c r="D92" s="420"/>
      <c r="E92" s="399"/>
      <c r="F92" s="399"/>
      <c r="G92" s="398" t="s">
        <v>91</v>
      </c>
      <c r="H92" s="399"/>
      <c r="I92" s="399"/>
      <c r="J92" s="224"/>
      <c r="K92" s="62">
        <v>2</v>
      </c>
      <c r="L92" s="144"/>
      <c r="M92" s="62">
        <v>2</v>
      </c>
      <c r="N92" s="157">
        <v>2</v>
      </c>
      <c r="O92" s="62">
        <v>4</v>
      </c>
      <c r="P92" s="147">
        <v>5</v>
      </c>
      <c r="Q92" s="63" t="s">
        <v>340</v>
      </c>
    </row>
    <row r="93" spans="1:22" ht="15.75" customHeight="1" thickBot="1">
      <c r="A93" s="395" t="s">
        <v>242</v>
      </c>
      <c r="B93" s="396"/>
      <c r="C93" s="397"/>
      <c r="D93" s="420"/>
      <c r="E93" s="399"/>
      <c r="F93" s="399"/>
      <c r="G93" s="398" t="s">
        <v>92</v>
      </c>
      <c r="H93" s="399"/>
      <c r="I93" s="399"/>
      <c r="J93" s="157">
        <v>1</v>
      </c>
      <c r="K93" s="62">
        <v>9</v>
      </c>
      <c r="L93" s="144">
        <v>5</v>
      </c>
      <c r="M93" s="62">
        <v>5</v>
      </c>
      <c r="N93" s="157">
        <v>2</v>
      </c>
      <c r="O93" s="62">
        <v>7</v>
      </c>
      <c r="P93" s="147">
        <v>3</v>
      </c>
      <c r="Q93" s="63" t="s">
        <v>341</v>
      </c>
    </row>
    <row r="94" spans="1:22" ht="30" customHeight="1" thickBot="1">
      <c r="A94" s="400" t="s">
        <v>243</v>
      </c>
      <c r="B94" s="401"/>
      <c r="C94" s="402"/>
      <c r="D94" s="420"/>
      <c r="E94" s="399"/>
      <c r="F94" s="399"/>
      <c r="G94" s="398" t="s">
        <v>93</v>
      </c>
      <c r="H94" s="399"/>
      <c r="I94" s="399"/>
      <c r="J94" s="62"/>
      <c r="K94" s="62">
        <v>1</v>
      </c>
      <c r="L94" s="222">
        <v>1</v>
      </c>
      <c r="M94" s="62">
        <v>2</v>
      </c>
      <c r="N94" s="157">
        <v>2</v>
      </c>
      <c r="O94" s="62">
        <v>2</v>
      </c>
      <c r="P94" s="147"/>
      <c r="Q94" s="63" t="s">
        <v>342</v>
      </c>
    </row>
    <row r="95" spans="1:22">
      <c r="A95" s="2"/>
      <c r="B95" s="205"/>
      <c r="C95" s="2"/>
      <c r="D95" s="60"/>
      <c r="E95" s="60"/>
      <c r="F95" s="60"/>
      <c r="Q95" s="183"/>
      <c r="R95" s="183"/>
    </row>
    <row r="96" spans="1:22">
      <c r="B96" s="238"/>
      <c r="U96" s="108"/>
    </row>
    <row r="104" spans="19:20">
      <c r="S104" s="108"/>
      <c r="T104" s="108"/>
    </row>
  </sheetData>
  <customSheetViews>
    <customSheetView guid="{B18BEFB4-A86C-40C3-80CB-F08CED441C6D}" topLeftCell="A70">
      <selection activeCell="V77" sqref="V77"/>
      <pageMargins left="1.22" right="0.7" top="0.37" bottom="0.87" header="0.3" footer="0.3"/>
      <pageSetup paperSize="9" orientation="landscape" r:id="rId1"/>
    </customSheetView>
    <customSheetView guid="{FC501F04-D46E-4CDF-9010-91E83187ABE6}" showPageBreaks="1" topLeftCell="A70">
      <selection activeCell="V77" sqref="V77"/>
      <pageMargins left="1.22" right="0.7" top="0.37" bottom="0.87" header="0.3" footer="0.3"/>
      <pageSetup paperSize="9" orientation="landscape" r:id="rId2"/>
    </customSheetView>
    <customSheetView guid="{B5E183F6-B6D2-4150-9405-E2F4F509F131}" topLeftCell="A67">
      <selection activeCell="L75" sqref="L75"/>
      <pageMargins left="1.22" right="0.7" top="0.37" bottom="0.87" header="0.3" footer="0.3"/>
      <pageSetup paperSize="9" orientation="landscape" r:id="rId3"/>
    </customSheetView>
  </customSheetViews>
  <mergeCells count="31">
    <mergeCell ref="B88:P88"/>
    <mergeCell ref="J2:Q5"/>
    <mergeCell ref="D6:D11"/>
    <mergeCell ref="D2:I5"/>
    <mergeCell ref="P6:Q7"/>
    <mergeCell ref="F8:F11"/>
    <mergeCell ref="G8:I9"/>
    <mergeCell ref="G10:G11"/>
    <mergeCell ref="H10:H11"/>
    <mergeCell ref="I10:I11"/>
    <mergeCell ref="E6:E11"/>
    <mergeCell ref="F6:I7"/>
    <mergeCell ref="J6:K7"/>
    <mergeCell ref="L6:M7"/>
    <mergeCell ref="N6:O7"/>
    <mergeCell ref="A93:C93"/>
    <mergeCell ref="G93:I93"/>
    <mergeCell ref="A94:C94"/>
    <mergeCell ref="G94:I94"/>
    <mergeCell ref="A2:A11"/>
    <mergeCell ref="B2:B11"/>
    <mergeCell ref="C2:C11"/>
    <mergeCell ref="B87:P87"/>
    <mergeCell ref="A89:C89"/>
    <mergeCell ref="D89:F94"/>
    <mergeCell ref="A90:C90"/>
    <mergeCell ref="G90:I90"/>
    <mergeCell ref="A91:C91"/>
    <mergeCell ref="G91:I91"/>
    <mergeCell ref="A92:C92"/>
    <mergeCell ref="G92:I92"/>
  </mergeCells>
  <pageMargins left="0.62992125984251968" right="0.70866141732283472" top="0.35433070866141736" bottom="0.86614173228346458" header="0.31496062992125984" footer="0.31496062992125984"/>
  <pageSetup paperSize="9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D11" sqref="D11"/>
    </sheetView>
  </sheetViews>
  <sheetFormatPr defaultRowHeight="15"/>
  <cols>
    <col min="2" max="2" width="39.42578125" customWidth="1"/>
    <col min="3" max="3" width="20.5703125" customWidth="1"/>
    <col min="4" max="4" width="22.7109375" customWidth="1"/>
    <col min="5" max="5" width="12.28515625" customWidth="1"/>
    <col min="6" max="6" width="15.5703125" customWidth="1"/>
  </cols>
  <sheetData>
    <row r="1" spans="1:6" ht="15.75">
      <c r="A1" s="452" t="s">
        <v>94</v>
      </c>
      <c r="B1" s="452"/>
    </row>
    <row r="2" spans="1:6" ht="15" customHeight="1" thickBot="1">
      <c r="C2" s="64"/>
      <c r="D2" s="64"/>
      <c r="E2" s="64"/>
      <c r="F2" s="64"/>
    </row>
    <row r="3" spans="1:6" ht="34.5" customHeight="1" thickBot="1">
      <c r="A3" s="87" t="s">
        <v>95</v>
      </c>
      <c r="B3" s="72" t="s">
        <v>96</v>
      </c>
      <c r="C3" s="73" t="s">
        <v>108</v>
      </c>
      <c r="D3" s="73" t="s">
        <v>109</v>
      </c>
      <c r="E3" s="74" t="s">
        <v>98</v>
      </c>
      <c r="F3" s="95" t="s">
        <v>99</v>
      </c>
    </row>
    <row r="4" spans="1:6" ht="15.75">
      <c r="A4" s="84">
        <v>1</v>
      </c>
      <c r="B4" s="233" t="s">
        <v>110</v>
      </c>
      <c r="C4" s="76" t="s">
        <v>38</v>
      </c>
      <c r="D4" s="76" t="s">
        <v>101</v>
      </c>
      <c r="E4" s="75">
        <v>5</v>
      </c>
      <c r="F4" s="93" t="s">
        <v>145</v>
      </c>
    </row>
    <row r="5" spans="1:6" ht="60.75" thickBot="1">
      <c r="A5" s="86"/>
      <c r="B5" s="99" t="s">
        <v>131</v>
      </c>
      <c r="C5" s="98" t="s">
        <v>39</v>
      </c>
      <c r="D5" s="76" t="s">
        <v>102</v>
      </c>
      <c r="E5" s="75">
        <v>6</v>
      </c>
      <c r="F5" s="93" t="s">
        <v>139</v>
      </c>
    </row>
    <row r="6" spans="1:6" ht="15.75">
      <c r="A6" s="232">
        <v>2</v>
      </c>
      <c r="B6" s="234" t="s">
        <v>81</v>
      </c>
      <c r="C6" s="76" t="s">
        <v>38</v>
      </c>
      <c r="D6" s="458" t="s">
        <v>140</v>
      </c>
      <c r="E6" s="453" t="s">
        <v>141</v>
      </c>
      <c r="F6" s="461" t="s">
        <v>142</v>
      </c>
    </row>
    <row r="7" spans="1:6" ht="60">
      <c r="A7" s="227"/>
      <c r="B7" s="231" t="s">
        <v>132</v>
      </c>
      <c r="C7" s="76" t="s">
        <v>39</v>
      </c>
      <c r="D7" s="459"/>
      <c r="E7" s="460"/>
      <c r="F7" s="462"/>
    </row>
    <row r="8" spans="1:6" ht="16.5" thickBot="1">
      <c r="A8" s="102"/>
      <c r="B8" s="235" t="s">
        <v>232</v>
      </c>
      <c r="C8" s="76"/>
      <c r="D8" s="227"/>
      <c r="E8" s="171"/>
      <c r="F8" s="93"/>
    </row>
    <row r="9" spans="1:6" ht="75.75" customHeight="1" thickBot="1">
      <c r="A9" s="101">
        <v>3</v>
      </c>
      <c r="B9" s="228" t="s">
        <v>134</v>
      </c>
      <c r="C9" s="97" t="s">
        <v>39</v>
      </c>
      <c r="D9" s="91" t="s">
        <v>102</v>
      </c>
      <c r="E9" s="97" t="s">
        <v>143</v>
      </c>
      <c r="F9" s="96" t="s">
        <v>144</v>
      </c>
    </row>
    <row r="10" spans="1:6" ht="15.75">
      <c r="A10" s="85">
        <v>4</v>
      </c>
      <c r="B10" s="236" t="s">
        <v>137</v>
      </c>
      <c r="C10" s="76" t="s">
        <v>38</v>
      </c>
      <c r="D10" s="86" t="s">
        <v>101</v>
      </c>
      <c r="E10" s="75" t="s">
        <v>103</v>
      </c>
      <c r="F10" s="93" t="s">
        <v>104</v>
      </c>
    </row>
    <row r="11" spans="1:6" ht="66" customHeight="1" thickBot="1">
      <c r="A11" s="102"/>
      <c r="B11" s="103" t="s">
        <v>138</v>
      </c>
      <c r="C11" s="76" t="s">
        <v>39</v>
      </c>
      <c r="D11" s="76" t="s">
        <v>102</v>
      </c>
      <c r="E11" s="75">
        <v>4</v>
      </c>
      <c r="F11" s="94" t="s">
        <v>105</v>
      </c>
    </row>
    <row r="12" spans="1:6" ht="16.5" thickBot="1">
      <c r="A12" s="61"/>
      <c r="B12" s="100"/>
      <c r="C12" s="69"/>
      <c r="D12" s="457" t="s">
        <v>111</v>
      </c>
      <c r="E12" s="457"/>
      <c r="F12" s="92" t="s">
        <v>146</v>
      </c>
    </row>
    <row r="13" spans="1:6" ht="15.75">
      <c r="A13" s="88">
        <v>5</v>
      </c>
      <c r="B13" s="67"/>
      <c r="C13" s="65" t="s">
        <v>100</v>
      </c>
      <c r="D13" s="70" t="s">
        <v>161</v>
      </c>
      <c r="E13" s="453">
        <v>8</v>
      </c>
      <c r="F13" s="455" t="s">
        <v>107</v>
      </c>
    </row>
    <row r="14" spans="1:6" ht="16.5" thickBot="1">
      <c r="A14" s="89"/>
      <c r="B14" s="68"/>
      <c r="C14" s="66" t="s">
        <v>106</v>
      </c>
      <c r="D14" s="71"/>
      <c r="E14" s="454"/>
      <c r="F14" s="456"/>
    </row>
    <row r="15" spans="1:6" ht="16.5" thickBot="1">
      <c r="A15" s="90"/>
      <c r="B15" s="69"/>
      <c r="C15" s="69"/>
      <c r="D15" s="457" t="s">
        <v>31</v>
      </c>
      <c r="E15" s="457"/>
      <c r="F15" s="92" t="s">
        <v>147</v>
      </c>
    </row>
    <row r="17" spans="12:12">
      <c r="L17" s="83"/>
    </row>
  </sheetData>
  <customSheetViews>
    <customSheetView guid="{B18BEFB4-A86C-40C3-80CB-F08CED441C6D}">
      <selection activeCell="J10" sqref="J10"/>
      <pageMargins left="1.18" right="0.70866141732283472" top="0.74803149606299213" bottom="0.74803149606299213" header="0.31496062992125984" footer="0.31496062992125984"/>
      <pageSetup paperSize="9" orientation="landscape" r:id="rId1"/>
    </customSheetView>
    <customSheetView guid="{FC501F04-D46E-4CDF-9010-91E83187ABE6}" showPageBreaks="1">
      <selection activeCell="J10" sqref="J10"/>
      <pageMargins left="1.18" right="0.70866141732283472" top="0.74803149606299213" bottom="0.74803149606299213" header="0.31496062992125984" footer="0.31496062992125984"/>
      <pageSetup paperSize="9" orientation="landscape" r:id="rId2"/>
    </customSheetView>
    <customSheetView guid="{B5E183F6-B6D2-4150-9405-E2F4F509F131}">
      <selection activeCell="B17" sqref="B17"/>
      <pageMargins left="1.18" right="0.70866141732283472" top="0.74803149606299213" bottom="0.74803149606299213" header="0.31496062992125984" footer="0.31496062992125984"/>
      <pageSetup paperSize="9" orientation="landscape" r:id="rId3"/>
    </customSheetView>
  </customSheetViews>
  <mergeCells count="8">
    <mergeCell ref="A1:B1"/>
    <mergeCell ref="E13:E14"/>
    <mergeCell ref="F13:F14"/>
    <mergeCell ref="D15:E15"/>
    <mergeCell ref="D6:D7"/>
    <mergeCell ref="E6:E7"/>
    <mergeCell ref="F6:F7"/>
    <mergeCell ref="D12:E12"/>
  </mergeCells>
  <pageMargins left="1.18" right="0.70866141732283472" top="0.74803149606299213" bottom="0.74803149606299213" header="0.31496062992125984" footer="0.31496062992125984"/>
  <pageSetup paperSize="9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activeCell="M27" sqref="M27"/>
    </sheetView>
  </sheetViews>
  <sheetFormatPr defaultRowHeight="15"/>
  <cols>
    <col min="10" max="10" width="14.28515625" customWidth="1"/>
    <col min="11" max="11" width="5.140625" customWidth="1"/>
    <col min="12" max="12" width="13.7109375" customWidth="1"/>
    <col min="13" max="13" width="9.28515625" customWidth="1"/>
    <col min="14" max="14" width="11.42578125" customWidth="1"/>
  </cols>
  <sheetData>
    <row r="1" spans="1:14">
      <c r="A1" s="474" t="s">
        <v>149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4">
      <c r="A2" s="78" t="s">
        <v>95</v>
      </c>
      <c r="B2" s="475" t="s">
        <v>97</v>
      </c>
      <c r="C2" s="476"/>
      <c r="D2" s="476"/>
      <c r="E2" s="476"/>
      <c r="F2" s="476"/>
      <c r="G2" s="476"/>
      <c r="H2" s="476"/>
      <c r="I2" s="476"/>
      <c r="J2" s="477"/>
    </row>
    <row r="3" spans="1:14" ht="14.25" customHeight="1">
      <c r="A3" s="79"/>
      <c r="B3" s="467" t="s">
        <v>114</v>
      </c>
      <c r="C3" s="468"/>
      <c r="D3" s="468"/>
      <c r="E3" s="468"/>
      <c r="F3" s="468"/>
      <c r="G3" s="468"/>
      <c r="H3" s="468"/>
      <c r="I3" s="468"/>
      <c r="J3" s="469"/>
    </row>
    <row r="4" spans="1:14" ht="14.25" customHeight="1">
      <c r="A4" s="80">
        <v>1</v>
      </c>
      <c r="B4" s="465" t="s">
        <v>115</v>
      </c>
      <c r="C4" s="465"/>
      <c r="D4" s="465"/>
      <c r="E4" s="465"/>
      <c r="F4" s="465"/>
      <c r="G4" s="465"/>
      <c r="H4" s="465"/>
      <c r="I4" s="465"/>
      <c r="J4" s="465"/>
    </row>
    <row r="5" spans="1:14" ht="13.5" customHeight="1">
      <c r="A5" s="80">
        <f>1+A4</f>
        <v>2</v>
      </c>
      <c r="B5" s="465" t="s">
        <v>162</v>
      </c>
      <c r="C5" s="466"/>
      <c r="D5" s="466"/>
      <c r="E5" s="466"/>
      <c r="F5" s="466"/>
      <c r="G5" s="466"/>
      <c r="H5" s="466"/>
      <c r="I5" s="466"/>
      <c r="J5" s="466"/>
    </row>
    <row r="6" spans="1:14">
      <c r="A6" s="80">
        <f>1+A5</f>
        <v>3</v>
      </c>
      <c r="B6" s="465" t="s">
        <v>163</v>
      </c>
      <c r="C6" s="465"/>
      <c r="D6" s="465"/>
      <c r="E6" s="465"/>
      <c r="F6" s="465"/>
      <c r="G6" s="465"/>
      <c r="H6" s="465"/>
      <c r="I6" s="465"/>
      <c r="J6" s="465"/>
    </row>
    <row r="7" spans="1:14" ht="13.5" customHeight="1">
      <c r="A7" s="80">
        <f t="shared" ref="A7:A19" si="0">1+A6</f>
        <v>4</v>
      </c>
      <c r="B7" s="465" t="s">
        <v>116</v>
      </c>
      <c r="C7" s="465"/>
      <c r="D7" s="465"/>
      <c r="E7" s="465"/>
      <c r="F7" s="465"/>
      <c r="G7" s="465"/>
      <c r="H7" s="465"/>
      <c r="I7" s="465"/>
      <c r="J7" s="465"/>
      <c r="L7" t="s">
        <v>200</v>
      </c>
    </row>
    <row r="8" spans="1:14">
      <c r="A8" s="80">
        <f t="shared" si="0"/>
        <v>5</v>
      </c>
      <c r="B8" s="465" t="s">
        <v>164</v>
      </c>
      <c r="C8" s="466"/>
      <c r="D8" s="466"/>
      <c r="E8" s="466"/>
      <c r="F8" s="466"/>
      <c r="G8" s="466"/>
      <c r="H8" s="466"/>
      <c r="I8" s="466"/>
      <c r="J8" s="466"/>
      <c r="L8" t="s">
        <v>201</v>
      </c>
      <c r="N8" s="83"/>
    </row>
    <row r="9" spans="1:14">
      <c r="A9" s="80">
        <f t="shared" si="0"/>
        <v>6</v>
      </c>
      <c r="B9" s="465" t="s">
        <v>117</v>
      </c>
      <c r="C9" s="465"/>
      <c r="D9" s="465"/>
      <c r="E9" s="465"/>
      <c r="F9" s="465"/>
      <c r="G9" s="465"/>
      <c r="H9" s="465"/>
      <c r="I9" s="465"/>
      <c r="J9" s="465"/>
      <c r="K9" s="158"/>
      <c r="L9" s="178"/>
      <c r="M9" t="s">
        <v>202</v>
      </c>
    </row>
    <row r="10" spans="1:14">
      <c r="A10" s="80">
        <f t="shared" si="0"/>
        <v>7</v>
      </c>
      <c r="B10" s="465" t="s">
        <v>165</v>
      </c>
      <c r="C10" s="465"/>
      <c r="D10" s="465"/>
      <c r="E10" s="465"/>
      <c r="F10" s="465"/>
      <c r="G10" s="465"/>
      <c r="H10" s="465"/>
      <c r="I10" s="465"/>
      <c r="J10" s="465"/>
      <c r="K10" s="158"/>
      <c r="L10" s="179"/>
      <c r="M10" t="s">
        <v>203</v>
      </c>
    </row>
    <row r="11" spans="1:14">
      <c r="A11" s="80">
        <f t="shared" si="0"/>
        <v>8</v>
      </c>
      <c r="B11" s="465" t="s">
        <v>166</v>
      </c>
      <c r="C11" s="465"/>
      <c r="D11" s="465"/>
      <c r="E11" s="465"/>
      <c r="F11" s="465"/>
      <c r="G11" s="465"/>
      <c r="H11" s="465"/>
      <c r="I11" s="465"/>
      <c r="J11" s="465"/>
      <c r="L11" s="179"/>
      <c r="M11" t="s">
        <v>204</v>
      </c>
    </row>
    <row r="12" spans="1:14" ht="13.5" customHeight="1">
      <c r="A12" s="80">
        <f t="shared" si="0"/>
        <v>9</v>
      </c>
      <c r="B12" s="465" t="s">
        <v>118</v>
      </c>
      <c r="C12" s="465"/>
      <c r="D12" s="465"/>
      <c r="E12" s="465"/>
      <c r="F12" s="465"/>
      <c r="G12" s="465"/>
      <c r="H12" s="465"/>
      <c r="I12" s="465"/>
      <c r="J12" s="465"/>
      <c r="L12" s="158" t="s">
        <v>206</v>
      </c>
      <c r="N12" s="166"/>
    </row>
    <row r="13" spans="1:14" ht="12.75" customHeight="1">
      <c r="A13" s="80">
        <f t="shared" si="0"/>
        <v>10</v>
      </c>
      <c r="B13" s="470" t="s">
        <v>167</v>
      </c>
      <c r="C13" s="471"/>
      <c r="D13" s="471"/>
      <c r="E13" s="471"/>
      <c r="F13" s="471"/>
      <c r="G13" s="471"/>
      <c r="H13" s="471"/>
      <c r="I13" s="471"/>
      <c r="J13" s="471"/>
      <c r="L13" s="178"/>
      <c r="M13" s="463" t="s">
        <v>205</v>
      </c>
      <c r="N13" s="463"/>
    </row>
    <row r="14" spans="1:14" ht="13.5" customHeight="1">
      <c r="A14" s="80">
        <f t="shared" si="0"/>
        <v>11</v>
      </c>
      <c r="B14" s="470" t="s">
        <v>148</v>
      </c>
      <c r="C14" s="471"/>
      <c r="D14" s="471"/>
      <c r="E14" s="471"/>
      <c r="F14" s="471"/>
      <c r="G14" s="471"/>
      <c r="H14" s="471"/>
      <c r="I14" s="471"/>
      <c r="J14" s="471"/>
      <c r="M14" s="166"/>
      <c r="N14" s="166"/>
    </row>
    <row r="15" spans="1:14" ht="12" customHeight="1">
      <c r="A15" s="80">
        <f t="shared" si="0"/>
        <v>12</v>
      </c>
      <c r="B15" s="470" t="s">
        <v>151</v>
      </c>
      <c r="C15" s="471"/>
      <c r="D15" s="471"/>
      <c r="E15" s="471"/>
      <c r="F15" s="471"/>
      <c r="G15" s="471"/>
      <c r="H15" s="471"/>
      <c r="I15" s="471"/>
      <c r="J15" s="471"/>
      <c r="M15" s="166"/>
      <c r="N15" s="166"/>
    </row>
    <row r="16" spans="1:14" ht="13.5" customHeight="1">
      <c r="A16" s="80">
        <f t="shared" si="0"/>
        <v>13</v>
      </c>
      <c r="B16" s="472" t="s">
        <v>168</v>
      </c>
      <c r="C16" s="473"/>
      <c r="D16" s="473"/>
      <c r="E16" s="473"/>
      <c r="F16" s="473"/>
      <c r="G16" s="473"/>
      <c r="H16" s="473"/>
      <c r="I16" s="473"/>
      <c r="J16" s="473"/>
    </row>
    <row r="17" spans="1:14">
      <c r="A17" s="80">
        <f t="shared" si="0"/>
        <v>14</v>
      </c>
      <c r="B17" s="465" t="s">
        <v>169</v>
      </c>
      <c r="C17" s="465"/>
      <c r="D17" s="465"/>
      <c r="E17" s="465"/>
      <c r="F17" s="465"/>
      <c r="G17" s="465"/>
      <c r="H17" s="465"/>
      <c r="I17" s="465"/>
      <c r="J17" s="465"/>
    </row>
    <row r="18" spans="1:14">
      <c r="A18" s="80">
        <f t="shared" si="0"/>
        <v>15</v>
      </c>
      <c r="B18" s="465" t="s">
        <v>170</v>
      </c>
      <c r="C18" s="465"/>
      <c r="D18" s="465"/>
      <c r="E18" s="465"/>
      <c r="F18" s="465"/>
      <c r="G18" s="465"/>
      <c r="H18" s="465"/>
      <c r="I18" s="465"/>
      <c r="J18" s="465"/>
    </row>
    <row r="19" spans="1:14">
      <c r="A19" s="80">
        <f t="shared" si="0"/>
        <v>16</v>
      </c>
      <c r="B19" s="465" t="s">
        <v>171</v>
      </c>
      <c r="C19" s="466"/>
      <c r="D19" s="466"/>
      <c r="E19" s="466"/>
      <c r="F19" s="466"/>
      <c r="G19" s="466"/>
      <c r="H19" s="466"/>
      <c r="I19" s="466"/>
      <c r="J19" s="466"/>
    </row>
    <row r="20" spans="1:14">
      <c r="A20" s="80">
        <v>17</v>
      </c>
      <c r="B20" s="465" t="s">
        <v>172</v>
      </c>
      <c r="C20" s="466"/>
      <c r="D20" s="466"/>
      <c r="E20" s="466"/>
      <c r="F20" s="466"/>
      <c r="G20" s="466"/>
      <c r="H20" s="466"/>
      <c r="I20" s="466"/>
      <c r="J20" s="466"/>
    </row>
    <row r="21" spans="1:14">
      <c r="A21" s="80">
        <v>18</v>
      </c>
      <c r="B21" s="465" t="s">
        <v>173</v>
      </c>
      <c r="C21" s="466"/>
      <c r="D21" s="466"/>
      <c r="E21" s="466"/>
      <c r="F21" s="466"/>
      <c r="G21" s="466"/>
      <c r="H21" s="466"/>
      <c r="I21" s="466"/>
      <c r="J21" s="466"/>
    </row>
    <row r="22" spans="1:14" ht="13.5" customHeight="1">
      <c r="A22" s="80"/>
      <c r="B22" s="467" t="s">
        <v>119</v>
      </c>
      <c r="C22" s="468"/>
      <c r="D22" s="468"/>
      <c r="E22" s="468"/>
      <c r="F22" s="468"/>
      <c r="G22" s="468"/>
      <c r="H22" s="468"/>
      <c r="I22" s="468"/>
      <c r="J22" s="469"/>
      <c r="L22" t="s">
        <v>207</v>
      </c>
    </row>
    <row r="23" spans="1:14" ht="12.75" customHeight="1">
      <c r="A23" s="80">
        <v>1</v>
      </c>
      <c r="B23" s="465" t="s">
        <v>174</v>
      </c>
      <c r="C23" s="465"/>
      <c r="D23" s="465"/>
      <c r="E23" s="465"/>
      <c r="F23" s="465"/>
      <c r="G23" s="465"/>
      <c r="H23" s="465"/>
      <c r="I23" s="465"/>
      <c r="J23" s="465"/>
      <c r="L23" s="183" t="s">
        <v>214</v>
      </c>
    </row>
    <row r="24" spans="1:14">
      <c r="A24" s="80">
        <v>2</v>
      </c>
      <c r="B24" s="465" t="s">
        <v>175</v>
      </c>
      <c r="C24" s="466"/>
      <c r="D24" s="466"/>
      <c r="E24" s="466"/>
      <c r="F24" s="466"/>
      <c r="G24" s="466"/>
      <c r="H24" s="466"/>
      <c r="I24" s="466"/>
      <c r="J24" s="466"/>
      <c r="L24" s="178"/>
      <c r="M24" s="464" t="s">
        <v>208</v>
      </c>
      <c r="N24" s="464"/>
    </row>
    <row r="25" spans="1:14">
      <c r="A25" s="80">
        <v>3</v>
      </c>
      <c r="B25" s="465" t="s">
        <v>120</v>
      </c>
      <c r="C25" s="465"/>
      <c r="D25" s="465"/>
      <c r="E25" s="465"/>
      <c r="F25" s="465"/>
      <c r="G25" s="465"/>
      <c r="H25" s="465"/>
      <c r="I25" s="465"/>
      <c r="J25" s="465"/>
    </row>
    <row r="26" spans="1:14">
      <c r="A26" s="80">
        <f>1+A25</f>
        <v>4</v>
      </c>
      <c r="B26" s="465" t="s">
        <v>150</v>
      </c>
      <c r="C26" s="465"/>
      <c r="D26" s="465"/>
      <c r="E26" s="465"/>
      <c r="F26" s="465"/>
      <c r="G26" s="465"/>
      <c r="H26" s="465"/>
      <c r="I26" s="465"/>
      <c r="J26" s="465"/>
    </row>
    <row r="27" spans="1:14">
      <c r="A27" s="80">
        <v>5</v>
      </c>
      <c r="B27" s="465" t="s">
        <v>176</v>
      </c>
      <c r="C27" s="466"/>
      <c r="D27" s="466"/>
      <c r="E27" s="466"/>
      <c r="F27" s="466"/>
      <c r="G27" s="466"/>
      <c r="H27" s="466"/>
      <c r="I27" s="466"/>
      <c r="J27" s="466"/>
    </row>
    <row r="28" spans="1:14" ht="12.75" customHeight="1">
      <c r="A28" s="80"/>
      <c r="B28" s="467" t="s">
        <v>121</v>
      </c>
      <c r="C28" s="468"/>
      <c r="D28" s="468"/>
      <c r="E28" s="468"/>
      <c r="F28" s="468"/>
      <c r="G28" s="468"/>
      <c r="H28" s="468"/>
      <c r="I28" s="468"/>
      <c r="J28" s="469"/>
    </row>
    <row r="29" spans="1:14" ht="12" customHeight="1">
      <c r="A29" s="80">
        <v>1</v>
      </c>
      <c r="B29" s="465" t="s">
        <v>122</v>
      </c>
      <c r="C29" s="465"/>
      <c r="D29" s="465"/>
      <c r="E29" s="465"/>
      <c r="F29" s="465"/>
      <c r="G29" s="465"/>
      <c r="H29" s="465"/>
      <c r="I29" s="465"/>
      <c r="J29" s="465"/>
    </row>
    <row r="30" spans="1:14" ht="12.75" customHeight="1">
      <c r="A30" s="80">
        <v>2</v>
      </c>
      <c r="B30" s="465" t="s">
        <v>123</v>
      </c>
      <c r="C30" s="466"/>
      <c r="D30" s="466"/>
      <c r="E30" s="466"/>
      <c r="F30" s="466"/>
      <c r="G30" s="466"/>
      <c r="H30" s="466"/>
      <c r="I30" s="466"/>
      <c r="J30" s="466"/>
    </row>
    <row r="31" spans="1:14" ht="12.75" customHeight="1">
      <c r="A31" s="80">
        <v>3</v>
      </c>
      <c r="B31" s="465" t="s">
        <v>177</v>
      </c>
      <c r="C31" s="466"/>
      <c r="D31" s="466"/>
      <c r="E31" s="466"/>
      <c r="F31" s="466"/>
      <c r="G31" s="466"/>
      <c r="H31" s="466"/>
      <c r="I31" s="466"/>
      <c r="J31" s="466"/>
    </row>
    <row r="32" spans="1:14" ht="12.75" customHeight="1">
      <c r="A32" s="80"/>
      <c r="B32" s="467" t="s">
        <v>124</v>
      </c>
      <c r="C32" s="468"/>
      <c r="D32" s="468"/>
      <c r="E32" s="468"/>
      <c r="F32" s="468"/>
      <c r="G32" s="468"/>
      <c r="H32" s="468"/>
      <c r="I32" s="468"/>
      <c r="J32" s="469"/>
    </row>
    <row r="33" spans="1:10" ht="15" customHeight="1">
      <c r="A33" s="80">
        <v>1</v>
      </c>
      <c r="B33" s="465" t="s">
        <v>125</v>
      </c>
      <c r="C33" s="465"/>
      <c r="D33" s="465"/>
      <c r="E33" s="465"/>
      <c r="F33" s="465"/>
      <c r="G33" s="465"/>
      <c r="H33" s="465"/>
      <c r="I33" s="465"/>
      <c r="J33" s="465"/>
    </row>
    <row r="34" spans="1:10" ht="15.75" customHeight="1">
      <c r="A34" s="80">
        <f>1+A33</f>
        <v>2</v>
      </c>
      <c r="B34" s="465" t="s">
        <v>178</v>
      </c>
      <c r="C34" s="465"/>
      <c r="D34" s="465"/>
      <c r="E34" s="465"/>
      <c r="F34" s="465"/>
      <c r="G34" s="465"/>
      <c r="H34" s="465"/>
      <c r="I34" s="465"/>
      <c r="J34" s="465"/>
    </row>
    <row r="35" spans="1:10">
      <c r="A35" s="80">
        <f>1+A34</f>
        <v>3</v>
      </c>
      <c r="B35" s="465" t="s">
        <v>179</v>
      </c>
      <c r="C35" s="465"/>
      <c r="D35" s="465"/>
      <c r="E35" s="465"/>
      <c r="F35" s="465"/>
      <c r="G35" s="465"/>
      <c r="H35" s="465"/>
      <c r="I35" s="465"/>
      <c r="J35" s="465"/>
    </row>
    <row r="36" spans="1:10" ht="13.5" customHeight="1">
      <c r="A36" s="80"/>
      <c r="B36" s="467" t="s">
        <v>126</v>
      </c>
      <c r="C36" s="468"/>
      <c r="D36" s="468"/>
      <c r="E36" s="468"/>
      <c r="F36" s="468"/>
      <c r="G36" s="468"/>
      <c r="H36" s="468"/>
      <c r="I36" s="468"/>
      <c r="J36" s="469"/>
    </row>
    <row r="37" spans="1:10">
      <c r="A37" s="80">
        <v>1</v>
      </c>
      <c r="B37" s="465" t="s">
        <v>127</v>
      </c>
      <c r="C37" s="465"/>
      <c r="D37" s="465"/>
      <c r="E37" s="465"/>
      <c r="F37" s="465"/>
      <c r="G37" s="465"/>
      <c r="H37" s="465"/>
      <c r="I37" s="465"/>
      <c r="J37" s="465"/>
    </row>
    <row r="38" spans="1:10">
      <c r="A38" s="80">
        <f>1+A37</f>
        <v>2</v>
      </c>
      <c r="B38" s="465" t="s">
        <v>128</v>
      </c>
      <c r="C38" s="465"/>
      <c r="D38" s="465"/>
      <c r="E38" s="465"/>
      <c r="F38" s="465"/>
      <c r="G38" s="465"/>
      <c r="H38" s="465"/>
      <c r="I38" s="465"/>
      <c r="J38" s="465"/>
    </row>
  </sheetData>
  <customSheetViews>
    <customSheetView guid="{B18BEFB4-A86C-40C3-80CB-F08CED441C6D}">
      <selection activeCell="B32" sqref="B32:J32"/>
      <pageMargins left="0.7" right="0.7" top="0.75" bottom="0.75" header="0.3" footer="0.3"/>
      <pageSetup paperSize="9" orientation="landscape" horizontalDpi="0" verticalDpi="0" r:id="rId1"/>
    </customSheetView>
    <customSheetView guid="{FC501F04-D46E-4CDF-9010-91E83187ABE6}" showPageBreaks="1">
      <selection activeCell="O27" sqref="O27"/>
      <pageMargins left="0.7" right="0.7" top="0.75" bottom="0.75" header="0.3" footer="0.3"/>
      <pageSetup paperSize="9" orientation="landscape" horizontalDpi="0" verticalDpi="0" r:id="rId2"/>
    </customSheetView>
    <customSheetView guid="{B5E183F6-B6D2-4150-9405-E2F4F509F131}">
      <selection sqref="A1:J1"/>
      <pageMargins left="0.7" right="0.7" top="0.75" bottom="0.75" header="0.3" footer="0.3"/>
    </customSheetView>
  </customSheetViews>
  <mergeCells count="40">
    <mergeCell ref="B5:J5"/>
    <mergeCell ref="A1:J1"/>
    <mergeCell ref="B2:J2"/>
    <mergeCell ref="B3:J3"/>
    <mergeCell ref="B4:J4"/>
    <mergeCell ref="B17:J17"/>
    <mergeCell ref="B6:J6"/>
    <mergeCell ref="B7:J7"/>
    <mergeCell ref="B9:J9"/>
    <mergeCell ref="B10:J10"/>
    <mergeCell ref="B11:J11"/>
    <mergeCell ref="B12:J12"/>
    <mergeCell ref="B13:J13"/>
    <mergeCell ref="B14:J14"/>
    <mergeCell ref="B15:J15"/>
    <mergeCell ref="B16:J16"/>
    <mergeCell ref="B8:J8"/>
    <mergeCell ref="B26:J26"/>
    <mergeCell ref="B28:J28"/>
    <mergeCell ref="B29:J29"/>
    <mergeCell ref="B24:J24"/>
    <mergeCell ref="B20:J20"/>
    <mergeCell ref="B21:J21"/>
    <mergeCell ref="B27:J27"/>
    <mergeCell ref="M13:N13"/>
    <mergeCell ref="M24:N24"/>
    <mergeCell ref="B31:J31"/>
    <mergeCell ref="B38:J38"/>
    <mergeCell ref="B32:J32"/>
    <mergeCell ref="B33:J33"/>
    <mergeCell ref="B34:J34"/>
    <mergeCell ref="B35:J35"/>
    <mergeCell ref="B36:J36"/>
    <mergeCell ref="B37:J37"/>
    <mergeCell ref="B30:J30"/>
    <mergeCell ref="B18:J18"/>
    <mergeCell ref="B19:J19"/>
    <mergeCell ref="B22:J22"/>
    <mergeCell ref="B23:J23"/>
    <mergeCell ref="B25:J25"/>
  </mergeCells>
  <pageMargins left="0.7" right="0.7" top="0.75" bottom="0.75" header="0.3" footer="0.3"/>
  <pageSetup paperSize="9" scale="92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topLeftCell="A13" workbookViewId="0">
      <selection activeCell="A22" sqref="A22"/>
    </sheetView>
  </sheetViews>
  <sheetFormatPr defaultRowHeight="15"/>
  <cols>
    <col min="1" max="1" width="125" customWidth="1"/>
  </cols>
  <sheetData>
    <row r="1" spans="1:1" ht="15.75">
      <c r="A1" s="105" t="s">
        <v>129</v>
      </c>
    </row>
    <row r="2" spans="1:1" ht="94.5">
      <c r="A2" s="77" t="s">
        <v>221</v>
      </c>
    </row>
    <row r="3" spans="1:1" ht="45" customHeight="1">
      <c r="A3" s="77" t="s">
        <v>112</v>
      </c>
    </row>
    <row r="4" spans="1:1" ht="18" customHeight="1">
      <c r="A4" s="77" t="s">
        <v>113</v>
      </c>
    </row>
    <row r="5" spans="1:1" ht="111" customHeight="1">
      <c r="A5" s="77" t="s">
        <v>240</v>
      </c>
    </row>
    <row r="6" spans="1:1" ht="47.25">
      <c r="A6" s="77" t="s">
        <v>215</v>
      </c>
    </row>
    <row r="7" spans="1:1" ht="63">
      <c r="A7" s="77" t="s">
        <v>219</v>
      </c>
    </row>
    <row r="8" spans="1:1" ht="31.5">
      <c r="A8" s="77" t="s">
        <v>233</v>
      </c>
    </row>
    <row r="9" spans="1:1" ht="31.5">
      <c r="A9" s="77" t="s">
        <v>213</v>
      </c>
    </row>
    <row r="10" spans="1:1" ht="47.25">
      <c r="A10" s="77" t="s">
        <v>236</v>
      </c>
    </row>
    <row r="11" spans="1:1" ht="31.5">
      <c r="A11" s="77" t="s">
        <v>180</v>
      </c>
    </row>
    <row r="12" spans="1:1" ht="45.75" customHeight="1">
      <c r="A12" s="206" t="s">
        <v>216</v>
      </c>
    </row>
    <row r="13" spans="1:1" ht="30" customHeight="1">
      <c r="A13" s="206" t="s">
        <v>218</v>
      </c>
    </row>
    <row r="14" spans="1:1" ht="17.25" customHeight="1">
      <c r="A14" s="206" t="s">
        <v>217</v>
      </c>
    </row>
    <row r="15" spans="1:1" ht="101.25" customHeight="1">
      <c r="A15" s="206" t="s">
        <v>237</v>
      </c>
    </row>
    <row r="16" spans="1:1" ht="108.75" customHeight="1">
      <c r="A16" s="77" t="s">
        <v>239</v>
      </c>
    </row>
    <row r="17" spans="1:1" ht="31.5">
      <c r="A17" s="77" t="s">
        <v>212</v>
      </c>
    </row>
    <row r="18" spans="1:1" ht="63">
      <c r="A18" s="77" t="s">
        <v>181</v>
      </c>
    </row>
    <row r="19" spans="1:1" ht="69" customHeight="1">
      <c r="A19" s="237" t="s">
        <v>238</v>
      </c>
    </row>
  </sheetData>
  <customSheetViews>
    <customSheetView guid="{B18BEFB4-A86C-40C3-80CB-F08CED441C6D}">
      <selection activeCell="E5" sqref="E5"/>
      <pageMargins left="0.7" right="0.7" top="0.75" bottom="0.75" header="0.3" footer="0.3"/>
      <pageSetup paperSize="9" orientation="landscape" r:id="rId1"/>
    </customSheetView>
    <customSheetView guid="{FC501F04-D46E-4CDF-9010-91E83187ABE6}">
      <selection activeCell="E5" sqref="E5"/>
      <pageMargins left="0.7" right="0.7" top="0.75" bottom="0.75" header="0.3" footer="0.3"/>
      <pageSetup paperSize="9" orientation="landscape" r:id="rId2"/>
    </customSheetView>
    <customSheetView guid="{B5E183F6-B6D2-4150-9405-E2F4F509F131}">
      <selection activeCell="A5" sqref="A5"/>
      <pageMargins left="0.7" right="0.7" top="0.75" bottom="0.75" header="0.3" footer="0.3"/>
      <pageSetup paperSize="9" orientation="landscape" r:id="rId3"/>
    </customSheetView>
  </customSheetView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 УП</vt:lpstr>
      <vt:lpstr>Сводные данные по бюджету</vt:lpstr>
      <vt:lpstr>План учебного процесса</vt:lpstr>
      <vt:lpstr>практика</vt:lpstr>
      <vt:lpstr>Кабинеты</vt:lpstr>
      <vt:lpstr>Пояснения к плану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fisenko</dc:creator>
  <cp:lastModifiedBy>Руслан</cp:lastModifiedBy>
  <cp:lastPrinted>2017-11-27T12:36:53Z</cp:lastPrinted>
  <dcterms:created xsi:type="dcterms:W3CDTF">2011-03-02T07:45:58Z</dcterms:created>
  <dcterms:modified xsi:type="dcterms:W3CDTF">2018-11-06T13:47:57Z</dcterms:modified>
</cp:coreProperties>
</file>